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 sheetId="2" r:id="rId2"/>
    <sheet name="SO 98-98" sheetId="3" r:id="rId3"/>
    <sheet name="SO 04-01" sheetId="4" r:id="rId4"/>
    <sheet name="SO 04-02" sheetId="5" r:id="rId5"/>
    <sheet name="SO 05-01" sheetId="6" r:id="rId6"/>
    <sheet name="SO 05-02" sheetId="7" r:id="rId7"/>
    <sheet name="SO 05-03" sheetId="8" r:id="rId8"/>
    <sheet name="SO 05-04" sheetId="9" r:id="rId9"/>
    <sheet name="SO 05-05" sheetId="10" r:id="rId10"/>
    <sheet name="SO 06" sheetId="11" r:id="rId11"/>
    <sheet name="SO 01" sheetId="12" r:id="rId12"/>
    <sheet name="SO 02" sheetId="13" r:id="rId13"/>
    <sheet name="SO 03" sheetId="14" r:id="rId14"/>
    <sheet name="SO 07" sheetId="15" r:id="rId15"/>
    <sheet name="SO 09-01" sheetId="16" r:id="rId16"/>
    <sheet name="SO 09-02" sheetId="17" r:id="rId17"/>
    <sheet name="SO 10-01" sheetId="18" r:id="rId18"/>
    <sheet name="SO 10-02" sheetId="19" r:id="rId19"/>
    <sheet name="SO 10-03" sheetId="20" r:id="rId20"/>
    <sheet name="SO 10-04" sheetId="21" r:id="rId21"/>
    <sheet name="SO 10-05" sheetId="22" r:id="rId22"/>
    <sheet name="SO 10-06" sheetId="23" r:id="rId23"/>
    <sheet name="SO 10-07" sheetId="24" r:id="rId24"/>
    <sheet name="SO 10-08" sheetId="25" r:id="rId25"/>
    <sheet name="SO 11-01" sheetId="26" r:id="rId26"/>
    <sheet name="SO 11-02" sheetId="27" r:id="rId27"/>
    <sheet name="SO 12" sheetId="28" r:id="rId28"/>
    <sheet name="SO 13" sheetId="29" r:id="rId29"/>
    <sheet name="SO 14" sheetId="30" r:id="rId30"/>
  </sheets>
  <definedNames/>
  <calcPr/>
  <webPublishing/>
</workbook>
</file>

<file path=xl/sharedStrings.xml><?xml version="1.0" encoding="utf-8"?>
<sst xmlns="http://schemas.openxmlformats.org/spreadsheetml/2006/main" count="21944" uniqueCount="3455">
  <si>
    <t>Aspe</t>
  </si>
  <si>
    <t>Rekapitulace ceny</t>
  </si>
  <si>
    <t>zm02-5323520042</t>
  </si>
  <si>
    <t>Rekonstrukce  výpravní budovy v ŽST Planá u Marianských Lázní</t>
  </si>
  <si>
    <t>var. 1</t>
  </si>
  <si>
    <t/>
  </si>
  <si>
    <t>Celková cena bez DPH:</t>
  </si>
  <si>
    <t>Celková cena s DPH:</t>
  </si>
  <si>
    <t>Objekt</t>
  </si>
  <si>
    <t>Popis</t>
  </si>
  <si>
    <t>Cena bez DPH</t>
  </si>
  <si>
    <t>DPH</t>
  </si>
  <si>
    <t>Cena s DPH</t>
  </si>
  <si>
    <t>Počet neoceněných položek</t>
  </si>
  <si>
    <t>D.2</t>
  </si>
  <si>
    <t>Provozní soubor</t>
  </si>
  <si>
    <t xml:space="preserve">  PS 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</si>
  <si>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</si>
  <si>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</si>
  <si>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</si>
  <si>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</si>
  <si>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</si>
  <si>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</si>
  <si>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</si>
  <si>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</si>
  <si>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</si>
  <si>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</si>
  <si>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</si>
  <si>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</si>
  <si>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</si>
  <si>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</si>
  <si>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</si>
  <si>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</si>
  <si>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</si>
  <si>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</si>
  <si>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</si>
  <si>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</si>
  <si>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</si>
  <si>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</si>
  <si>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</si>
  <si>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</si>
  <si>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</si>
  <si>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</si>
  <si>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</si>
  <si>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</si>
  <si>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</si>
  <si>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t>
  </si>
  <si>
    <t>SD</t>
  </si>
  <si>
    <t>D1</t>
  </si>
  <si>
    <t>Dodávka zabezpečovací a sdělovací techniky  - DLE SPECIFIKACE  PD</t>
  </si>
  <si>
    <t>P</t>
  </si>
  <si>
    <t>79</t>
  </si>
  <si>
    <t>R000000001</t>
  </si>
  <si>
    <t>19" skříň 47U perforované dveře, vybavená (uzemňovací sběrnice,..)</t>
  </si>
  <si>
    <t>KUS</t>
  </si>
  <si>
    <t>[bez vazby na CS]</t>
  </si>
  <si>
    <t>PP</t>
  </si>
  <si>
    <t>VV</t>
  </si>
  <si>
    <t>TS</t>
  </si>
  <si>
    <t>80</t>
  </si>
  <si>
    <t>R000000002</t>
  </si>
  <si>
    <t>19" skříň 45U perforované dveře, vybavená (uzemňovací sběrnice,..)</t>
  </si>
  <si>
    <t>81</t>
  </si>
  <si>
    <t>R000000003</t>
  </si>
  <si>
    <t>19" skříň 21U perforované dveře, vybavená (uzemňovací sběrnice,..)</t>
  </si>
  <si>
    <t>82</t>
  </si>
  <si>
    <t>7596001290</t>
  </si>
  <si>
    <t>Koaxiální kabel venkovní průměr do 35 mm</t>
  </si>
  <si>
    <t>M</t>
  </si>
  <si>
    <t>83</t>
  </si>
  <si>
    <t>R000000004</t>
  </si>
  <si>
    <t>Příslušenství pro montáž kabeláže do svislých kabelových šachet mezi jednotlivými patry objektu- včetně montáže</t>
  </si>
  <si>
    <t>PŘÍPAD</t>
  </si>
  <si>
    <t>84</t>
  </si>
  <si>
    <t>R7596001325</t>
  </si>
  <si>
    <t>Konektor koaxiální kabeláž TRS / MRS - sada 2 ks</t>
  </si>
  <si>
    <t>85</t>
  </si>
  <si>
    <t>R7596001445</t>
  </si>
  <si>
    <t>TRS anténní soustava složená ze dvou antén</t>
  </si>
  <si>
    <t>86</t>
  </si>
  <si>
    <t>1</t>
  </si>
  <si>
    <t>MRS anténní soustava</t>
  </si>
  <si>
    <t>87</t>
  </si>
  <si>
    <t>7596950820</t>
  </si>
  <si>
    <t>Výložník jednoramenný na stožár</t>
  </si>
  <si>
    <t>88</t>
  </si>
  <si>
    <t>R000000008</t>
  </si>
  <si>
    <t>Elektroinstalační krabice na stožár pro přepěťové ochrany včetně příslušenství, UV stabilní</t>
  </si>
  <si>
    <t>89</t>
  </si>
  <si>
    <t>R000000009</t>
  </si>
  <si>
    <t>Ochrana TRS před přepětím</t>
  </si>
  <si>
    <t>SOUBOR</t>
  </si>
  <si>
    <t>90</t>
  </si>
  <si>
    <t>R000000010</t>
  </si>
  <si>
    <t>Ochrana MRS před přepětím</t>
  </si>
  <si>
    <t>91</t>
  </si>
  <si>
    <t>7590560034</t>
  </si>
  <si>
    <t>Optický kabel 12vl. SM</t>
  </si>
  <si>
    <t>92</t>
  </si>
  <si>
    <t>7593501115</t>
  </si>
  <si>
    <t>HDPE trubka průměr 20 mm</t>
  </si>
  <si>
    <t>93</t>
  </si>
  <si>
    <t>R000000011</t>
  </si>
  <si>
    <t>Podlahová krabice - modulární , nerez kryt, min 10 modulů   se základním příslušenstvím bez modulů</t>
  </si>
  <si>
    <t>94</t>
  </si>
  <si>
    <t>R000000012</t>
  </si>
  <si>
    <t>Modulová datová zásuvka do podlahové krabice cat 5e</t>
  </si>
  <si>
    <t>95</t>
  </si>
  <si>
    <t>R000000013</t>
  </si>
  <si>
    <t>Datová dvojzásuvka, dodávka, montáž (modulární provedení minijack)  cat. 5e (včetně montáže.)</t>
  </si>
  <si>
    <t>96</t>
  </si>
  <si>
    <t>7590540564</t>
  </si>
  <si>
    <t>Kabel UTP cat.5e, dodávka</t>
  </si>
  <si>
    <t>97</t>
  </si>
  <si>
    <t>R000000014</t>
  </si>
  <si>
    <t>Datová zásuvka cat 5e</t>
  </si>
  <si>
    <t>98</t>
  </si>
  <si>
    <t>R000000015</t>
  </si>
  <si>
    <t>Patchpanel 24 portů, vybavený</t>
  </si>
  <si>
    <t>99</t>
  </si>
  <si>
    <t>R000000016</t>
  </si>
  <si>
    <t>ODF pro 12vl, 1U - vybavený</t>
  </si>
  <si>
    <t>100</t>
  </si>
  <si>
    <t>R000000017</t>
  </si>
  <si>
    <t>Organizér 1U do 19" skříně</t>
  </si>
  <si>
    <t>101</t>
  </si>
  <si>
    <t>7595600420</t>
  </si>
  <si>
    <t>Switch 24port GigE + 2x SFP</t>
  </si>
  <si>
    <t>102</t>
  </si>
  <si>
    <t>R000000018</t>
  </si>
  <si>
    <t>Patchcordy UTP cat.5e - max. délka 3m</t>
  </si>
  <si>
    <t>103</t>
  </si>
  <si>
    <t>7593320969</t>
  </si>
  <si>
    <t>Translátory</t>
  </si>
  <si>
    <t>104</t>
  </si>
  <si>
    <t>7593310570</t>
  </si>
  <si>
    <t>Police (1U do 19" skříně)</t>
  </si>
  <si>
    <t>105</t>
  </si>
  <si>
    <t>R000000019</t>
  </si>
  <si>
    <t>Ventilátor 2U do 19" skříně - spínání dle teploty</t>
  </si>
  <si>
    <t>106</t>
  </si>
  <si>
    <t>R7593310570</t>
  </si>
  <si>
    <t>Police výsuvná nosnost  gt;10kg do 19" skříně</t>
  </si>
  <si>
    <t>107</t>
  </si>
  <si>
    <t>R000000020</t>
  </si>
  <si>
    <t>Zásuvkový panel 230V do 19" skříně 2U</t>
  </si>
  <si>
    <t>108</t>
  </si>
  <si>
    <t>7590550149</t>
  </si>
  <si>
    <t>Profilový nosič konstrukčních skupin LSA do 19“ skříní (2U)</t>
  </si>
  <si>
    <t>109</t>
  </si>
  <si>
    <t>R000000021</t>
  </si>
  <si>
    <t>Montážní plech pro LSA pásky</t>
  </si>
  <si>
    <t>110</t>
  </si>
  <si>
    <t>7590550194</t>
  </si>
  <si>
    <t>LSA-PLUS lišta rozpojovací 2/10</t>
  </si>
  <si>
    <t>111</t>
  </si>
  <si>
    <t>7596620040</t>
  </si>
  <si>
    <t>Interiérové hodiny ručičkové podružné, jednostranné 40+</t>
  </si>
  <si>
    <t>112</t>
  </si>
  <si>
    <t>7596630123</t>
  </si>
  <si>
    <t>Exteriérové hodiny ručičkové podružné - čtvercové venkovní dvoustranné, závěs sloup-středový, průměr 60  cm</t>
  </si>
  <si>
    <t>113</t>
  </si>
  <si>
    <t>R000000022</t>
  </si>
  <si>
    <t>Závěs pro podružné oboustranné venkovní hodiny přes 50 cm</t>
  </si>
  <si>
    <t>114</t>
  </si>
  <si>
    <t>R000000023</t>
  </si>
  <si>
    <t>Kabel SEKU 2x0,8</t>
  </si>
  <si>
    <t>115</t>
  </si>
  <si>
    <t>7492501760</t>
  </si>
  <si>
    <t>Kabely, vodiče, šňůry Cu - nn Kabel silový 2 a 3-žílový Cu, plastová  izolace CYKY 3J1,5  (3Cx 1,5) (el. pevnost kabeláže min. 4kV)</t>
  </si>
  <si>
    <t>116</t>
  </si>
  <si>
    <t>R000000024</t>
  </si>
  <si>
    <t>Přepěťová ochrana venkovního reproduktoru</t>
  </si>
  <si>
    <t>117</t>
  </si>
  <si>
    <t>7491201250</t>
  </si>
  <si>
    <t>KO 68 - Krabice kruhová odbočná, (s víčkem), vč montáže</t>
  </si>
  <si>
    <t>118</t>
  </si>
  <si>
    <t>R000000025</t>
  </si>
  <si>
    <t>Sádra stavební</t>
  </si>
  <si>
    <t>KG</t>
  </si>
  <si>
    <t>119</t>
  </si>
  <si>
    <t>7491201430</t>
  </si>
  <si>
    <t>Montážní krabice do zateplení pro instalaci zařízení na fasádu</t>
  </si>
  <si>
    <t>120</t>
  </si>
  <si>
    <t>7491100040</t>
  </si>
  <si>
    <t>Elektroinstalační trubka pod omítku průměr do 30 mm, dodávka</t>
  </si>
  <si>
    <t>121</t>
  </si>
  <si>
    <t>R000000026</t>
  </si>
  <si>
    <t>Společná televizní anténa</t>
  </si>
  <si>
    <t>122</t>
  </si>
  <si>
    <t>R7596950820</t>
  </si>
  <si>
    <t>Výložník pro STA anténní systém</t>
  </si>
  <si>
    <t>123</t>
  </si>
  <si>
    <t>R000000027</t>
  </si>
  <si>
    <t>Technologie STA ( zesilovač min 4 uživatelské samostatné zásuvky,  pásmové propusti, přepěťová ochrana )</t>
  </si>
  <si>
    <t>124</t>
  </si>
  <si>
    <t>7596001275</t>
  </si>
  <si>
    <t>Koaxiální kabeláž k STA</t>
  </si>
  <si>
    <t>125</t>
  </si>
  <si>
    <t>R000000028</t>
  </si>
  <si>
    <t>STA trojzásuvky</t>
  </si>
  <si>
    <t>126</t>
  </si>
  <si>
    <t>R000000029</t>
  </si>
  <si>
    <t>elektroinstalační trubka typu HFXP 20 UV stabilní</t>
  </si>
  <si>
    <t>127</t>
  </si>
  <si>
    <t>R000000030</t>
  </si>
  <si>
    <t>Kabeláž typu SEKU 4x0,6</t>
  </si>
  <si>
    <t>128</t>
  </si>
  <si>
    <t>R000000031</t>
  </si>
  <si>
    <t>instalační materiál k pevným elektroinstalačním trubkám (držáky) dodávka včetně montáže</t>
  </si>
  <si>
    <t>129</t>
  </si>
  <si>
    <t>7491100320</t>
  </si>
  <si>
    <t>trubky elektroinstalční pevné včetně spoj. materiálu průměr min. 20mm</t>
  </si>
  <si>
    <t>130</t>
  </si>
  <si>
    <t>7492501770</t>
  </si>
  <si>
    <t>Kabely, vodiče, šňůry Cu - nn Kabel silový 2 a 3-žílový Cu,  plastová izolace CYKY 3J2,5  (3Cx 2,5)</t>
  </si>
  <si>
    <t>131</t>
  </si>
  <si>
    <t>Kabely, vodiče, šňůry Cu - nn Kabel silový 2 a 3-žílový Cu,  plastová izolace CYKY 3J1,5  (3Cx 1,5)</t>
  </si>
  <si>
    <t>132</t>
  </si>
  <si>
    <t>7590540534</t>
  </si>
  <si>
    <t>Slaboproudé rozvody, kabely pro přívod a vnitřní instalaci  UTP/FTP kategorie 5e 100Mhz  1 Gbps FTP Stíněný plášť,  vnitřní, drát, nehořlavý, bezhalogenní, nízk</t>
  </si>
  <si>
    <t>Slaboproudé rozvody, kabely pro přívod a vnitřní instalaci  UTP/FTP kategorie 5e 100Mhz  1 Gbps FTP Stíněný plášť,  vnitřní, drát, nehořlavý, bezhalogenní, nízkodýmavý</t>
  </si>
  <si>
    <t>133</t>
  </si>
  <si>
    <t>R000000032</t>
  </si>
  <si>
    <t>Potřebný materiál pro naspojkování stávající kabeláže (MK) určené pro další využití z rušených SH skříní včetně spojek a příslušné kabeláže (délka max 11m)</t>
  </si>
  <si>
    <t>134</t>
  </si>
  <si>
    <t>7596550010</t>
  </si>
  <si>
    <t>Orientační hlasový majáček pro nevidomé a slabozraké  - 2 hlasové fráze, audio záznam MP3 na kartě SD/MMC přeprogramovatelný, digitální, exteriérový</t>
  </si>
  <si>
    <t>D2</t>
  </si>
  <si>
    <t>Montáž sdělovací a zabezpečovací techniky</t>
  </si>
  <si>
    <t>135</t>
  </si>
  <si>
    <t>7590525145</t>
  </si>
  <si>
    <t>Kabel UTP cat. 5e - montáž montáž do lišt, trubek, na rošty, do žlabů</t>
  </si>
  <si>
    <t>136</t>
  </si>
  <si>
    <t>7590535080</t>
  </si>
  <si>
    <t>Montáž bleskojistek (venkovního reproduktoru)</t>
  </si>
  <si>
    <t>137</t>
  </si>
  <si>
    <t>7590545050</t>
  </si>
  <si>
    <t>Uložení kabelu CYKY - kabel silový pro rozhlas do 1,5mm2 - montáž</t>
  </si>
  <si>
    <t>138</t>
  </si>
  <si>
    <t>7593315065</t>
  </si>
  <si>
    <t>ODF pro 12vl, 1U - vybavený - montáž do skříně</t>
  </si>
  <si>
    <t>139</t>
  </si>
  <si>
    <t>7593315210</t>
  </si>
  <si>
    <t>Montáž 19" skříně</t>
  </si>
  <si>
    <t>140</t>
  </si>
  <si>
    <t>7593315320</t>
  </si>
  <si>
    <t>Translátory - montáž</t>
  </si>
  <si>
    <t>141</t>
  </si>
  <si>
    <t>7593317210</t>
  </si>
  <si>
    <t>19" skříň - demontáž</t>
  </si>
  <si>
    <t>142</t>
  </si>
  <si>
    <t>7593505320</t>
  </si>
  <si>
    <t>Montáž optického kabelu do HDPE trubek, na rošty, do žlabů, do podlahových kanálů</t>
  </si>
  <si>
    <t>143</t>
  </si>
  <si>
    <t>7596005210</t>
  </si>
  <si>
    <t>Montáž základny MRTS/TRS</t>
  </si>
  <si>
    <t>144</t>
  </si>
  <si>
    <t>7596005270</t>
  </si>
  <si>
    <t>Montáž radiobloku TRS (AŽD008)</t>
  </si>
  <si>
    <t>145</t>
  </si>
  <si>
    <t>7596007210</t>
  </si>
  <si>
    <t>Demontáž základny MRTS/TRS</t>
  </si>
  <si>
    <t>146</t>
  </si>
  <si>
    <t>7596007220</t>
  </si>
  <si>
    <t>Demontáž ovládacího panelu MRTS/TRS</t>
  </si>
  <si>
    <t>147</t>
  </si>
  <si>
    <t>7596335080</t>
  </si>
  <si>
    <t>Montáž reproduktorové soupravy do 25 W - upevnění reprodukturu na připravné body, připojení k vedení, nastavení optimální hlasitosti, směrování a odzkoušení ozv</t>
  </si>
  <si>
    <t>Montáž reproduktorové soupravy do 25 W - upevnění reprodukturu na připravné body, připojení k vedení, nastavení optimální hlasitosti, směrování a odzkoušení ozvučení - vnitřní</t>
  </si>
  <si>
    <t>148</t>
  </si>
  <si>
    <t>Montáž reproduktorové soupravy do 25 W - upevnění reprodukturu na připravné body, připojení k vedení, nastavení optimální hlasitosti, směrování a odzkoušení ozvučení - venkovní</t>
  </si>
  <si>
    <t>149</t>
  </si>
  <si>
    <t>7596335095</t>
  </si>
  <si>
    <t>Montáž konzoly pro reproduktor - na železnou konstrukci</t>
  </si>
  <si>
    <t>150</t>
  </si>
  <si>
    <t>7596337030</t>
  </si>
  <si>
    <t>Demontáž reproduktoru</t>
  </si>
  <si>
    <t>151</t>
  </si>
  <si>
    <t>7596525024</t>
  </si>
  <si>
    <t>Montáž informační tabule zadní plochou nebo bokem na zeď do 200 kg</t>
  </si>
  <si>
    <t>152</t>
  </si>
  <si>
    <t>7596527024</t>
  </si>
  <si>
    <t>Demontáž informační tabule připevněné zadní plochou nebo bokem na zeď do 200 kg</t>
  </si>
  <si>
    <t>153</t>
  </si>
  <si>
    <t>7596625010</t>
  </si>
  <si>
    <t>Montáž podružných hodin 1-strannýhc</t>
  </si>
  <si>
    <t>154</t>
  </si>
  <si>
    <t>7596625015</t>
  </si>
  <si>
    <t>Montáž podružných hodin 2-stranných</t>
  </si>
  <si>
    <t>155</t>
  </si>
  <si>
    <t>7596627010</t>
  </si>
  <si>
    <t>Demontáž hodin 1-stranných</t>
  </si>
  <si>
    <t>156</t>
  </si>
  <si>
    <t>7596627015</t>
  </si>
  <si>
    <t>Demontáž hodin 2-stranných</t>
  </si>
  <si>
    <t>157</t>
  </si>
  <si>
    <t>7596737010</t>
  </si>
  <si>
    <t>Kamera digitální (IP) - demontáž</t>
  </si>
  <si>
    <t>158</t>
  </si>
  <si>
    <t>7598035135</t>
  </si>
  <si>
    <t>Závěrečné reflektometrické a výkonové měření 1ks ukončeného optického vlákna ve třech oknech s vyhotovením protokolů</t>
  </si>
  <si>
    <t>VL.</t>
  </si>
  <si>
    <t>159</t>
  </si>
  <si>
    <t>7598085265</t>
  </si>
  <si>
    <t>Měření rádiových sítí po realizaci (TRS)</t>
  </si>
  <si>
    <t>160</t>
  </si>
  <si>
    <t>7598085280</t>
  </si>
  <si>
    <t>Směrování antén pro MRS/TRS</t>
  </si>
  <si>
    <t>161</t>
  </si>
  <si>
    <t>7598095651</t>
  </si>
  <si>
    <t>Vyhotovení revizní správy RZ - rozhlasové zařízení</t>
  </si>
  <si>
    <t>162</t>
  </si>
  <si>
    <t>7598095700</t>
  </si>
  <si>
    <t>Dozor pracovníků provozovatele při práci na živém zařízení</t>
  </si>
  <si>
    <t>HOD</t>
  </si>
  <si>
    <t>163</t>
  </si>
  <si>
    <t>R000000033</t>
  </si>
  <si>
    <t>TRS, IP blok - demontáž</t>
  </si>
  <si>
    <t>164</t>
  </si>
  <si>
    <t>R000000034</t>
  </si>
  <si>
    <t>TRS, IP blok - montáž</t>
  </si>
  <si>
    <t>165</t>
  </si>
  <si>
    <t>R000000035</t>
  </si>
  <si>
    <t>Anténní výložník na stožár - montáž</t>
  </si>
  <si>
    <t>166</t>
  </si>
  <si>
    <t>R000000036</t>
  </si>
  <si>
    <t>Ochrana TRS před přepětím - montáž</t>
  </si>
  <si>
    <t>167</t>
  </si>
  <si>
    <t>R000000037</t>
  </si>
  <si>
    <t>Ochrana MRS před přepětím - montáž</t>
  </si>
  <si>
    <t>168</t>
  </si>
  <si>
    <t>R000000038</t>
  </si>
  <si>
    <t>Elektroinstalační krabice na stožár pro přepěťové ochrany včetně příslušenství, UV stabilní - montáž</t>
  </si>
  <si>
    <t>169</t>
  </si>
  <si>
    <t>R000000039</t>
  </si>
  <si>
    <t>Montáž antén / anténních soustav pro MRS / TRS</t>
  </si>
  <si>
    <t>170</t>
  </si>
  <si>
    <t>R000000040</t>
  </si>
  <si>
    <t>Provizorní vymístění a zprovoznění antén TRS / MRS, pouze rezervní položka pro případ nepředpokládáných komplikací při stavebních pracích spojených s kompletní</t>
  </si>
  <si>
    <t>Provizorní vymístění a zprovoznění antén TRS / MRS, pouze rezervní položka pro případ nepředpokládáných komplikací při stavebních pracích spojených s kompletní výměnou střechy.</t>
  </si>
  <si>
    <t>171</t>
  </si>
  <si>
    <t>R000000041</t>
  </si>
  <si>
    <t>Přesun záložních baterií rádiového zařízení TRS / MRS včetně dodávky nové propojovací kabeláže - montáž</t>
  </si>
  <si>
    <t>172</t>
  </si>
  <si>
    <t>R000000042</t>
  </si>
  <si>
    <t>Chránička typu HFXP 20 - UV stabilní - montáž</t>
  </si>
  <si>
    <t>173</t>
  </si>
  <si>
    <t>R000000043</t>
  </si>
  <si>
    <t>EZS, ZPDP - demontáž stávajících systémů</t>
  </si>
  <si>
    <t>174</t>
  </si>
  <si>
    <t>R000000044</t>
  </si>
  <si>
    <t>Závěs pro podružné oboustranné venkovní hodiny přes 50 cm - montáž</t>
  </si>
  <si>
    <t>175</t>
  </si>
  <si>
    <t>R000000045</t>
  </si>
  <si>
    <t>Přezkoušení a uvedení hodinového zařízení do provozu</t>
  </si>
  <si>
    <t>176</t>
  </si>
  <si>
    <t>R000000046</t>
  </si>
  <si>
    <t>Montážní krabice do zateplení pro instalaci zařízení na fasádu - montáž</t>
  </si>
  <si>
    <t>177</t>
  </si>
  <si>
    <t>R000000047</t>
  </si>
  <si>
    <t>Zásuvkový panel z 19" racku - demontáž</t>
  </si>
  <si>
    <t>178</t>
  </si>
  <si>
    <t>R000000048</t>
  </si>
  <si>
    <t>Zásuvkový panel do 19" racku - montáž</t>
  </si>
  <si>
    <t>179</t>
  </si>
  <si>
    <t>R000000049</t>
  </si>
  <si>
    <t>Switch 24p z 19" racku - demontáž</t>
  </si>
  <si>
    <t>180</t>
  </si>
  <si>
    <t>R000000050</t>
  </si>
  <si>
    <t>Patchpanel 24 portů, vybavený - montáž</t>
  </si>
  <si>
    <t>181</t>
  </si>
  <si>
    <t>R000000051</t>
  </si>
  <si>
    <t>Organizér 1U do 19" skříně - montáž</t>
  </si>
  <si>
    <t>182</t>
  </si>
  <si>
    <t>R000000052</t>
  </si>
  <si>
    <t>Patchcordy UTP cat.5e - max. délka 3m včetně montáže</t>
  </si>
  <si>
    <t>183</t>
  </si>
  <si>
    <t>R000000053</t>
  </si>
  <si>
    <t>Police 1U do 19" skříně - montáž</t>
  </si>
  <si>
    <t>184</t>
  </si>
  <si>
    <t>R000000054</t>
  </si>
  <si>
    <t>Ventilátor 2U do 19" skříně - montáž</t>
  </si>
  <si>
    <t>185</t>
  </si>
  <si>
    <t>R000000055</t>
  </si>
  <si>
    <t>Police výsuvná nosnost  gt;10kg do 19" skříně - montáž</t>
  </si>
  <si>
    <t>186</t>
  </si>
  <si>
    <t>R000000056</t>
  </si>
  <si>
    <t>Zásuvkový panel 230V do 19" skříně 2U - montáž</t>
  </si>
  <si>
    <t>187</t>
  </si>
  <si>
    <t>R000000057</t>
  </si>
  <si>
    <t>Držák montážních rámů LSA pásků - montáž</t>
  </si>
  <si>
    <t>188</t>
  </si>
  <si>
    <t>R000000058</t>
  </si>
  <si>
    <t>Ukončení 12vl. OK na novém/stávajícím ODF</t>
  </si>
  <si>
    <t>189</t>
  </si>
  <si>
    <t>R000000059</t>
  </si>
  <si>
    <t>Měření akustického hluku na hranici ochranného pásma ve stanici</t>
  </si>
  <si>
    <t>190</t>
  </si>
  <si>
    <t>R000000060</t>
  </si>
  <si>
    <t>Zkoušení, nastavení a uvedení rozhlasového zařízení do provozu</t>
  </si>
  <si>
    <t>191</t>
  </si>
  <si>
    <t>R000000061</t>
  </si>
  <si>
    <t>Zkoušení reproduktorů - ověření funkčnosti stávajících reproduktorů a nastavení hlasitosti</t>
  </si>
  <si>
    <t>192</t>
  </si>
  <si>
    <t>R000000062</t>
  </si>
  <si>
    <t>Informační panel kraje demontáž vč. uskladnění</t>
  </si>
  <si>
    <t>193</t>
  </si>
  <si>
    <t>R000000063</t>
  </si>
  <si>
    <t>Informační panely kraje montáž a zprovoznění</t>
  </si>
  <si>
    <t>194</t>
  </si>
  <si>
    <t>R000000064</t>
  </si>
  <si>
    <t>Podlahová krabice - modulární , nerez kryt, min 10 modulů (dodávka vč. montáže) se základním příslušenstvím bez modulů - montáž</t>
  </si>
  <si>
    <t>195</t>
  </si>
  <si>
    <t>R000000065</t>
  </si>
  <si>
    <t>Modulová datová zásuvka do podlahové krabice cat 5e - montáž</t>
  </si>
  <si>
    <t>196</t>
  </si>
  <si>
    <t>R000000066</t>
  </si>
  <si>
    <t>Datová dvojzásuvka, dodávka, montáž (modulární provedení minijack) cat. 5e</t>
  </si>
  <si>
    <t>197</t>
  </si>
  <si>
    <t>R000000067</t>
  </si>
  <si>
    <t>Datová zásuvka cat. 5e - montáž</t>
  </si>
  <si>
    <t>198</t>
  </si>
  <si>
    <t>R000000068</t>
  </si>
  <si>
    <t>Společná televizní naténa, směrování - montáž</t>
  </si>
  <si>
    <t>199</t>
  </si>
  <si>
    <t>R000000069</t>
  </si>
  <si>
    <t>Výložník pro STA anténní systém - montáž</t>
  </si>
  <si>
    <t>200</t>
  </si>
  <si>
    <t>R000000070</t>
  </si>
  <si>
    <t>Technologie STA ( zesilovač min 4 uživatelské samostatné zásuvky, pásmové propusti, přepěťová ochrana ) nastavení a montáž</t>
  </si>
  <si>
    <t>201</t>
  </si>
  <si>
    <t>R000000071</t>
  </si>
  <si>
    <t>STA trojzásuvky - montáž</t>
  </si>
  <si>
    <t>202</t>
  </si>
  <si>
    <t>R000000072</t>
  </si>
  <si>
    <t>Demontáž a vytažení staré rušené kabelizace</t>
  </si>
  <si>
    <t>203</t>
  </si>
  <si>
    <t>R000000073</t>
  </si>
  <si>
    <t>Naspojkování stávající kabeláže (MK) určené pro další využití z rušených SH skříní</t>
  </si>
  <si>
    <t>204</t>
  </si>
  <si>
    <t>R000000074</t>
  </si>
  <si>
    <t>Trubka elektroinstalační do 29mm, do zdi , montáž včetně drážkování</t>
  </si>
  <si>
    <t>205</t>
  </si>
  <si>
    <t>R000000075</t>
  </si>
  <si>
    <t>Průraz zdi cihlové š. 15cm</t>
  </si>
  <si>
    <t>206</t>
  </si>
  <si>
    <t>R000000076</t>
  </si>
  <si>
    <t>Průraz zdi cihlové š. 65cm</t>
  </si>
  <si>
    <t>207</t>
  </si>
  <si>
    <t>R000000077</t>
  </si>
  <si>
    <t>Demontáž stáv. zař. (6 ks SH skříní) včetně likvidace</t>
  </si>
  <si>
    <t>208</t>
  </si>
  <si>
    <t>R000000078</t>
  </si>
  <si>
    <t>Stejnosměrné měření metalických kabelů</t>
  </si>
  <si>
    <t>PÁR</t>
  </si>
  <si>
    <t>209</t>
  </si>
  <si>
    <t>R000000079</t>
  </si>
  <si>
    <t>Výkop opatrný ruční</t>
  </si>
  <si>
    <t>M2</t>
  </si>
  <si>
    <t>210</t>
  </si>
  <si>
    <t>R7590525725</t>
  </si>
  <si>
    <t>Spojovací svorkovnice 2/10 - montáž</t>
  </si>
  <si>
    <t>211</t>
  </si>
  <si>
    <t>R7590545050</t>
  </si>
  <si>
    <t>CYKY-J 3x2,5 - montáž pod omítku,do elektroinstalační trubky, do kabelové trasy včetně případného drážkování</t>
  </si>
  <si>
    <t>212</t>
  </si>
  <si>
    <t>CYKY-J 3x1,5 - montáž pod omítku,do elektroinstalační trubky, do kabelové trasy včetně případného drážkování</t>
  </si>
  <si>
    <t>213</t>
  </si>
  <si>
    <t>R7590545112</t>
  </si>
  <si>
    <t>Kabeláž typu SEKU 4x0,6 - uložení do elektroinstalačních trubek, podhledů, kabelových žlabů a kanálů</t>
  </si>
  <si>
    <t>214</t>
  </si>
  <si>
    <t>Kabel SEKU 2x0,8, montáž do lišt, trubek, na rošty, do žlabů</t>
  </si>
  <si>
    <t>215</t>
  </si>
  <si>
    <t>R7590585162</t>
  </si>
  <si>
    <t>Koaxiální kabeláž k STA - montáž</t>
  </si>
  <si>
    <t>216</t>
  </si>
  <si>
    <t>R7590585230</t>
  </si>
  <si>
    <t>Koaxiální kabel venkovní průměr do 35 mm - montáž</t>
  </si>
  <si>
    <t>217</t>
  </si>
  <si>
    <t>R7590587160</t>
  </si>
  <si>
    <t>Koaxiální svod, demontáž</t>
  </si>
  <si>
    <t>218</t>
  </si>
  <si>
    <t>R7593005060</t>
  </si>
  <si>
    <t>UPS do 19" racku - montáž</t>
  </si>
  <si>
    <t>219</t>
  </si>
  <si>
    <t>R7593007060</t>
  </si>
  <si>
    <t>UPS z 19" racku - demontáž</t>
  </si>
  <si>
    <t>220</t>
  </si>
  <si>
    <t>R7593315010</t>
  </si>
  <si>
    <t>Montážní plech pro LSA pásky - montáž</t>
  </si>
  <si>
    <t>221</t>
  </si>
  <si>
    <t>R7595605170</t>
  </si>
  <si>
    <t>Switch 24p. - montáž</t>
  </si>
  <si>
    <t>222</t>
  </si>
  <si>
    <t>R7596007200</t>
  </si>
  <si>
    <t>Demontáž stávajících rádiových antén včetně přepěťových ochran a rušených kabelových svodů - demontáž</t>
  </si>
  <si>
    <t>223</t>
  </si>
  <si>
    <t>R7596735220</t>
  </si>
  <si>
    <t>Kamera digitální (IP) - kompletní montáž včetně nastavení</t>
  </si>
  <si>
    <t>224</t>
  </si>
  <si>
    <t>R7598085265</t>
  </si>
  <si>
    <t>Měření rádiových sítí po realizaci (MRS)</t>
  </si>
  <si>
    <t>D3</t>
  </si>
  <si>
    <t>PZTS</t>
  </si>
  <si>
    <t>R7597110330</t>
  </si>
  <si>
    <t>Üstředna až 264 zón a 16 grup v krytu bez klávesnice, s komunikátorem a zdrojem</t>
  </si>
  <si>
    <t>7597115050</t>
  </si>
  <si>
    <t>Montáž ústředny linkové</t>
  </si>
  <si>
    <t>7597125010</t>
  </si>
  <si>
    <t>Montáž klávesnice (tabla)</t>
  </si>
  <si>
    <t>4</t>
  </si>
  <si>
    <t>7597110345</t>
  </si>
  <si>
    <t>Koncentrátor v plastovém krytu pro 8 zón a 4 PGM výstupy</t>
  </si>
  <si>
    <t>5</t>
  </si>
  <si>
    <t>7597110351</t>
  </si>
  <si>
    <t>Posilovací zdroj 2,75 A</t>
  </si>
  <si>
    <t>7597125015</t>
  </si>
  <si>
    <t>Montáž rozvodné krabice - kontaktní</t>
  </si>
  <si>
    <t>7</t>
  </si>
  <si>
    <t>7597111256</t>
  </si>
  <si>
    <t>Dveřní kontakt pro montáž z vnitřní strany dveří, na svorkách při zavření dveří odpor blízký nule a při otevření dveří odpor blízký nekonečnu</t>
  </si>
  <si>
    <t>8</t>
  </si>
  <si>
    <t>7597125020</t>
  </si>
  <si>
    <t>Montáž koncentrátoru RIO</t>
  </si>
  <si>
    <t>9</t>
  </si>
  <si>
    <t>Montáž koncentrátoru RIO s napaječem</t>
  </si>
  <si>
    <t>10</t>
  </si>
  <si>
    <t>R000000080</t>
  </si>
  <si>
    <t>EZS, ROZVODNÁ KRABICE</t>
  </si>
  <si>
    <t>11</t>
  </si>
  <si>
    <t>7597125035</t>
  </si>
  <si>
    <t>Oživení a nastavení systému EZS</t>
  </si>
  <si>
    <t>12</t>
  </si>
  <si>
    <t>7597125040</t>
  </si>
  <si>
    <t>Naprogramování ústředny EZS</t>
  </si>
  <si>
    <t>13</t>
  </si>
  <si>
    <t>7597110338</t>
  </si>
  <si>
    <t>LCD klávesnice pro ústředny GD</t>
  </si>
  <si>
    <t>14</t>
  </si>
  <si>
    <t>7597135010</t>
  </si>
  <si>
    <t>Montáž prvku pro EZS (čidlo, snímač, siréna)</t>
  </si>
  <si>
    <t>15</t>
  </si>
  <si>
    <t>7597110964</t>
  </si>
  <si>
    <t>Duální detektor s dosahem 15m a funkcí antimasking</t>
  </si>
  <si>
    <t>16</t>
  </si>
  <si>
    <t>17</t>
  </si>
  <si>
    <t>7597111031</t>
  </si>
  <si>
    <t>Detektor tříštění skla s dosahem až 9m</t>
  </si>
  <si>
    <t>18</t>
  </si>
  <si>
    <t>19</t>
  </si>
  <si>
    <t>7597111255</t>
  </si>
  <si>
    <t>Kombinovaný detektor kouře a teplot s drátovým připojením</t>
  </si>
  <si>
    <t>20</t>
  </si>
  <si>
    <t>21</t>
  </si>
  <si>
    <t>7597111251</t>
  </si>
  <si>
    <t>Modul SA-CTE - čtečka bezkontaktních karet ( 2 vstupy čidla a 1 výstup akční člen)</t>
  </si>
  <si>
    <t>22</t>
  </si>
  <si>
    <t>23</t>
  </si>
  <si>
    <t>R000000081</t>
  </si>
  <si>
    <t>EZS, ELEKTROMAGNETICKÝ ZÁMEK</t>
  </si>
  <si>
    <t>24</t>
  </si>
  <si>
    <t>25</t>
  </si>
  <si>
    <t>7597111258</t>
  </si>
  <si>
    <t>Instalační materiál pro instalaci EZS ústředny s integrací do diagnostické ústředny</t>
  </si>
  <si>
    <t>26</t>
  </si>
  <si>
    <t>7598045015</t>
  </si>
  <si>
    <t>odzkoušení v rozsahu 1 ústředny</t>
  </si>
  <si>
    <t>27</t>
  </si>
  <si>
    <t>R7492501760</t>
  </si>
  <si>
    <t>KABEL NN DVOU- A TŘÍŽÍLOVÝ CU S PLASTOVOU IZOLACÍ  DO 2,5 MM2</t>
  </si>
  <si>
    <t>28</t>
  </si>
  <si>
    <t>7590540589</t>
  </si>
  <si>
    <t>FTP Stíněný, vnitřní, drát, nehořlavý, bezhalogenní, nízkodýmavý</t>
  </si>
  <si>
    <t>29</t>
  </si>
  <si>
    <t>7598045035</t>
  </si>
  <si>
    <t>zaškolení obsluhy</t>
  </si>
  <si>
    <t>30</t>
  </si>
  <si>
    <t>R000000082</t>
  </si>
  <si>
    <t>EZS, ELEKTROMAGNETICKÝ ZÁMEK - MONTÁŽ</t>
  </si>
  <si>
    <t>31</t>
  </si>
  <si>
    <t>7597110352</t>
  </si>
  <si>
    <t>Systémový Ethernet (TCP/IP) komunikátor bez krytu, nové HW provedení</t>
  </si>
  <si>
    <t>32</t>
  </si>
  <si>
    <t>R7593320930</t>
  </si>
  <si>
    <t>Přepěťová ochrana komunikační linky</t>
  </si>
  <si>
    <t>33</t>
  </si>
  <si>
    <t>EZS, PŘEPĚŤOVÁ OCHRANA SBĚRNICE - MONTÁŽ</t>
  </si>
  <si>
    <t>34</t>
  </si>
  <si>
    <t>7597111146</t>
  </si>
  <si>
    <t>Zálohovaná plastová siréna venkovní 110dB/1m s majákem a akumulátorem</t>
  </si>
  <si>
    <t>35</t>
  </si>
  <si>
    <t>R000000083</t>
  </si>
  <si>
    <t>KABEL SDĚLOVACÍ SE ZVÝŠENOU ODOLNOSTÍ PROTI ŠÍŘENÍ PLAMENE A S FUNKČNÍ SCHOPNOSTÍ PŘI POŽÁRU DO 10 PÁRŮ - MONTÁŽ</t>
  </si>
  <si>
    <t>KMPÁR</t>
  </si>
  <si>
    <t>36</t>
  </si>
  <si>
    <t>R7491200120</t>
  </si>
  <si>
    <t>NOSNÁ LIŠTA PLASTOVÁ</t>
  </si>
  <si>
    <t>37</t>
  </si>
  <si>
    <t>R000000084</t>
  </si>
  <si>
    <t>NOSNÁ LIŠTA PLASTOVÁ - MONTÁŽ</t>
  </si>
  <si>
    <t>38</t>
  </si>
  <si>
    <t>R7494002988</t>
  </si>
  <si>
    <t>JISTIČ JEDNOPÓLOVÝ (10 KA) OD 4 DO 10 A</t>
  </si>
  <si>
    <t>39</t>
  </si>
  <si>
    <t>R000000085</t>
  </si>
  <si>
    <t>PRŮRAZ ZDIVEM (PŘÍČKOU) ZDĚNÝM TLOUŠŤKY DO 45 CM</t>
  </si>
  <si>
    <t>40</t>
  </si>
  <si>
    <t>7597111200</t>
  </si>
  <si>
    <t>Modul spínaného zdroje 13,8Vss / 5A</t>
  </si>
  <si>
    <t>41</t>
  </si>
  <si>
    <t>NAPÁJECÍ ZDROJ 12 V DC - MONTÁŽ</t>
  </si>
  <si>
    <t>42</t>
  </si>
  <si>
    <t>R7598095700</t>
  </si>
  <si>
    <t>Dozor správce zařízení</t>
  </si>
  <si>
    <t>D4</t>
  </si>
  <si>
    <t>KAMEROVÝ SYSTÉM VB</t>
  </si>
  <si>
    <t>43</t>
  </si>
  <si>
    <t>R000000086</t>
  </si>
  <si>
    <t>KAMEROVÝ SERVER - ZÁZNAMOVÉ ZAŘÍZENÍ BEZ HDD, DO 16 KAMER (HW, SW, LICENCE)</t>
  </si>
  <si>
    <t>44</t>
  </si>
  <si>
    <t>R000000087</t>
  </si>
  <si>
    <t>KAMEROVÝ SERVER - HDD PŘES 2 TB, PRO PROVOZ 24/7</t>
  </si>
  <si>
    <t>45</t>
  </si>
  <si>
    <t>7595605185</t>
  </si>
  <si>
    <t>DATOVÁ INFRASTRUKTURA LAN, SWITCH ETHERNET L2 - MONTÁŽ</t>
  </si>
  <si>
    <t>46</t>
  </si>
  <si>
    <t>R000000093</t>
  </si>
  <si>
    <t>Zásuvkový panel 230V do 19"skříně včetně montáže</t>
  </si>
  <si>
    <t>47</t>
  </si>
  <si>
    <t>7596735050</t>
  </si>
  <si>
    <t>Montáž a provedení kamerové zkoušky</t>
  </si>
  <si>
    <t>48</t>
  </si>
  <si>
    <t>7595600430</t>
  </si>
  <si>
    <t>DATOVÁ INFRASTRUKTURA LAN, SWITCH ETHERNET L2 - 24X10/100 POE + 2XUPLINK</t>
  </si>
  <si>
    <t>49</t>
  </si>
  <si>
    <t>R000000088</t>
  </si>
  <si>
    <t>KAMEROVÝ SERVER - MONTÁŽ</t>
  </si>
  <si>
    <t>50</t>
  </si>
  <si>
    <t>R7596730080</t>
  </si>
  <si>
    <t>KAMERA DIGITÁLNÍ (IP) PEVNÁ</t>
  </si>
  <si>
    <t>51</t>
  </si>
  <si>
    <t>R000000092</t>
  </si>
  <si>
    <t>PŘÍSLUŠENSTVÍ KS - MONTÁŽ</t>
  </si>
  <si>
    <t>52</t>
  </si>
  <si>
    <t>R7593005062</t>
  </si>
  <si>
    <t>ZÁLOŽNÍ ZDROJ UPS 230 V DO 1000 VA - MONTÁŽ</t>
  </si>
  <si>
    <t>53</t>
  </si>
  <si>
    <t>R000000090</t>
  </si>
  <si>
    <t>PŘÍSLUŠENSTVÍ KS - PŘEPĚŤOVÁ OCHRANA PRO KS</t>
  </si>
  <si>
    <t>54</t>
  </si>
  <si>
    <t>R000000091</t>
  </si>
  <si>
    <t>PŘÍSLUŠENSTVÍ KS - ADAPTÉR PRO MONTÁŽ NA ZEĎ</t>
  </si>
  <si>
    <t>55</t>
  </si>
  <si>
    <t>R7596735015</t>
  </si>
  <si>
    <t>KAMERA DIGITÁLNÍ (IP) - MONTÁŽ</t>
  </si>
  <si>
    <t>56</t>
  </si>
  <si>
    <t>R7596731096</t>
  </si>
  <si>
    <t>KAMERA DIGITÁLNÍ (IP) SW LICENCE</t>
  </si>
  <si>
    <t>57</t>
  </si>
  <si>
    <t>R000000089</t>
  </si>
  <si>
    <t>ZÁLOŽNÍ ZDROJ UPS 230 V DO 1000 VA - DODÁVKA</t>
  </si>
  <si>
    <t>58</t>
  </si>
  <si>
    <t>R7596735065</t>
  </si>
  <si>
    <t>ZPROVOZNĚNÍ A NASTAVENÍ KAMERY</t>
  </si>
  <si>
    <t>D5</t>
  </si>
  <si>
    <t>ROZŠÍŘENÍ IS</t>
  </si>
  <si>
    <t>59</t>
  </si>
  <si>
    <t>7592605010</t>
  </si>
  <si>
    <t>Instalace SW do PC - zabudování a zprovoznění audio systéměmu pro nevidomé k odj. monitoru, skrytě do krytu</t>
  </si>
  <si>
    <t>60</t>
  </si>
  <si>
    <t>7592605020.2</t>
  </si>
  <si>
    <t>Konfigurace SW v PC - SW moduly - odjezdy vlaků na inf.odj.monitoru</t>
  </si>
  <si>
    <t>61</t>
  </si>
  <si>
    <t>7592605020</t>
  </si>
  <si>
    <t>Konfigurace SW v PC - SW moduly, podpora modulu pro nevidomé hod</t>
  </si>
  <si>
    <t>62</t>
  </si>
  <si>
    <t>7592605020.1</t>
  </si>
  <si>
    <t>Konfigurace SW v PC - SW moduly, doplnění řídícího serveru inf.systému INISS</t>
  </si>
  <si>
    <t>63</t>
  </si>
  <si>
    <t>7596515010</t>
  </si>
  <si>
    <t>Montáž PC pro informační zařízení - řídící jednotka - včetně připojení, seřízení a přezkoušení funkce - zapojení mikroPC v krytu u odj.monitoru</t>
  </si>
  <si>
    <t>64</t>
  </si>
  <si>
    <t>7596525022</t>
  </si>
  <si>
    <t>Montáž informační tabule zadní plochou nebo bokem na zeď do 150 kg - včetně připojení, seřízení a přezkoušení funkce</t>
  </si>
  <si>
    <t>65</t>
  </si>
  <si>
    <t>7596545020</t>
  </si>
  <si>
    <t>Montáž obrazovky (plazmové, LCD, LED) úhlopříčky přes 46"- montáž odj. monitoru</t>
  </si>
  <si>
    <t>66</t>
  </si>
  <si>
    <t>R000000094</t>
  </si>
  <si>
    <t>Počítače, SW Technologické PC - mikroPC instalované v krytu  u odj.monitoru</t>
  </si>
  <si>
    <t>67</t>
  </si>
  <si>
    <t>7596520060</t>
  </si>
  <si>
    <t>Informační tabule Elektronický zobrazovací panel aktivní inf.reproduktor  - audio systém pro nevidomé instalovaný u odj.monitoru</t>
  </si>
  <si>
    <t>68</t>
  </si>
  <si>
    <t>7596520070</t>
  </si>
  <si>
    <t>Informační tabule Elektronický zobrazovací panel jednostranný s hl.  výstupem - odj. monitor přes 40" pro provoz 24/7 v antivandal  temperovaném krytu, dle aktu</t>
  </si>
  <si>
    <t>Informační tabule Elektronický zobrazovací panel jednostranný s hl.  výstupem - odj. monitor přes 40" pro provoz 24/7 v antivandal  temperovaném krytu, dle aktuálních pokynů a směrnice 118</t>
  </si>
  <si>
    <t>69</t>
  </si>
  <si>
    <t>R000000095</t>
  </si>
  <si>
    <t>Instalace SW do PC - HW úpravy a doplnění na systému INISS</t>
  </si>
  <si>
    <t>D6</t>
  </si>
  <si>
    <t>NOUZOVÁ SIGNALIZACE WC INVALIDI</t>
  </si>
  <si>
    <t>70</t>
  </si>
  <si>
    <t>R000000096</t>
  </si>
  <si>
    <t>Nouz. signalizace WC - resetovací tlačítko typu FAP 2001</t>
  </si>
  <si>
    <t>71</t>
  </si>
  <si>
    <t>R000000097</t>
  </si>
  <si>
    <t>Nouz. signalizace WC - kontrolní modul typu FEH 2001</t>
  </si>
  <si>
    <t>72</t>
  </si>
  <si>
    <t>R000000098</t>
  </si>
  <si>
    <t>Nouz. signalizace WC - kontrolní modul typu FEH 1001</t>
  </si>
  <si>
    <t>73</t>
  </si>
  <si>
    <t>R000000099</t>
  </si>
  <si>
    <t>Nouz. signalizace WC - tlačítko typově FAP 3002</t>
  </si>
  <si>
    <t>74</t>
  </si>
  <si>
    <t>R000000100</t>
  </si>
  <si>
    <t>Nouz. signalizace WC - napájecí zdroj typově CP-D 24/2.5</t>
  </si>
  <si>
    <t>75</t>
  </si>
  <si>
    <t>R000000101</t>
  </si>
  <si>
    <t>Montáž a odzkoušení systému nouzové signalizace WC invalidi.</t>
  </si>
  <si>
    <t>76</t>
  </si>
  <si>
    <t>R000000102</t>
  </si>
  <si>
    <t>Kabeláž JYSTY 4x0,8 + CYKY-O 2x1,5 včetně montáže</t>
  </si>
  <si>
    <t>D7</t>
  </si>
  <si>
    <t>AUTONOMNÍ DETEKCE POŽÁRU PRO BYTY</t>
  </si>
  <si>
    <t>77</t>
  </si>
  <si>
    <t>R000000103</t>
  </si>
  <si>
    <t>Autonomní opticko-kouřový hlásič (vlatsní akumulátor) včetně montáže a proškolení nájemníků bytu na ovládání a údržbu</t>
  </si>
  <si>
    <t>D8</t>
  </si>
  <si>
    <t>OHM</t>
  </si>
  <si>
    <t>78</t>
  </si>
  <si>
    <t>7596555015</t>
  </si>
  <si>
    <t>orientačního hlasového (OHM)</t>
  </si>
  <si>
    <t>D.4</t>
  </si>
  <si>
    <t>Ostatní technologická zařízení</t>
  </si>
  <si>
    <t xml:space="preserve">  SO 98-98</t>
  </si>
  <si>
    <t>Všeobecný objekt</t>
  </si>
  <si>
    <t>SO 98-98</t>
  </si>
  <si>
    <t>VRŠ</t>
  </si>
  <si>
    <t>035002000</t>
  </si>
  <si>
    <t>Pronájmy ploch, objektů</t>
  </si>
  <si>
    <t>012303000</t>
  </si>
  <si>
    <t>Geodetické práce po výstavbě, vč.dokumentace</t>
  </si>
  <si>
    <t>kompl</t>
  </si>
  <si>
    <t>013254000</t>
  </si>
  <si>
    <t>Dokumentace skutečného provedení stavby - listinné</t>
  </si>
  <si>
    <t>Dokumentace skutečného provedení stavby - digitální podobě</t>
  </si>
  <si>
    <t>090001000</t>
  </si>
  <si>
    <t>Osvědčení o shodě notifikovanou osobou v realizaci</t>
  </si>
  <si>
    <t>Osvědčení o bečzpečnosti před uvedením do provozu</t>
  </si>
  <si>
    <t>091504000</t>
  </si>
  <si>
    <t>Náklady související s publikační činností - odkaz na ZTP - zhotovení stavby - kap.4.13</t>
  </si>
  <si>
    <t>E.1.8</t>
  </si>
  <si>
    <t>Pozemní komunikace</t>
  </si>
  <si>
    <t xml:space="preserve">  SO 04-01</t>
  </si>
  <si>
    <t>Úprava zpevněné plochy pod přístřeškem</t>
  </si>
  <si>
    <t>SO 04-01</t>
  </si>
  <si>
    <t>Zemní práce</t>
  </si>
  <si>
    <t>113106121</t>
  </si>
  <si>
    <t>Rozebrání dlažeb komunikací pro pěší s přemístěním hmot na skládku na vzdálenost do 3 m nebo s naložením na dopravní prostředek s ložem z kameniva nebo živice a</t>
  </si>
  <si>
    <t>CS ÚRS 2020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</si>
  <si>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</si>
  <si>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113107112</t>
  </si>
  <si>
    <t>Odstranění podkladů nebo krytů ručně s přemístěním hmot na skládku na vzdálenost do 3 m nebo s naložením na dopravní prostředek z kameniva těženého, o tl. vrstv</t>
  </si>
  <si>
    <t>Odstranění podkladů nebo krytů ručně s přemístěním hmot na skládku na vzdálenost do 3 m nebo s naložením na dopravní prostředek z kameniva těženého, o tl. vrstvy přes 100 do 200 mm</t>
  </si>
  <si>
    <t>133312011</t>
  </si>
  <si>
    <t>Hloubení šachet ručně zapažených i nezapažených v horninách třídy těžitelnosti II skupiny 4, půdorysná plocha výkopu do 4 m2</t>
  </si>
  <si>
    <t>M3</t>
  </si>
  <si>
    <t>0.30*0.30*0.40*8=0.288 [A]</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</si>
  <si>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</si>
  <si>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</si>
  <si>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</si>
  <si>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</si>
  <si>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</si>
  <si>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171201221</t>
  </si>
  <si>
    <t>Poplatek za uložení stavebního odpadu na skládce (skládkovné) zeminy a kamení zatříděného do Katalogu odpadů pod kódem 17 05 04</t>
  </si>
  <si>
    <t>T</t>
  </si>
  <si>
    <t>Zakládání</t>
  </si>
  <si>
    <t>274322611</t>
  </si>
  <si>
    <t>Základy z betonu železového (bez výztuže) pasy z betonu se zvýšenými nároky na prostředí tř. C 30/37</t>
  </si>
  <si>
    <t>0.30*0.30*0.60*8=0.432 [A]</t>
  </si>
  <si>
    <t>27532-R.pol.</t>
  </si>
  <si>
    <t>Kotvení trny z žebír.oceli dl.700 mm, D+M</t>
  </si>
  <si>
    <t>8*4=32.000 [A]</t>
  </si>
  <si>
    <t>275351121</t>
  </si>
  <si>
    <t>Bednění základů patek zřízení</t>
  </si>
  <si>
    <t>0.30*4*0.20*8=1.920 [A]</t>
  </si>
  <si>
    <t>275351122</t>
  </si>
  <si>
    <t>Bednění základů patek odstranění</t>
  </si>
  <si>
    <t>Komunikace pozemní</t>
  </si>
  <si>
    <t>564871112</t>
  </si>
  <si>
    <t>Podklad ze štěrkodrti ŠD s rozprostřením a zhutněním, po zhutnění tl. 260 mm</t>
  </si>
  <si>
    <t>596212222</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</si>
  <si>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</si>
  <si>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100 do 300 m2</t>
  </si>
  <si>
    <t>Dle situace exteriér 
124.291=124.291 [A]</t>
  </si>
  <si>
    <t>59246018</t>
  </si>
  <si>
    <t>dlažba velkoformátová betonová plochy do 0,5m2 tl 80mm přírodní</t>
  </si>
  <si>
    <t>124.291=124.291 [A] 
-19.10=-19.100 [B] 
Celkem: 124.291+-19.1=105.191 [C] 
105.191 * 1.01Koeficient množství=106.243 [D]</t>
  </si>
  <si>
    <t>59245030</t>
  </si>
  <si>
    <t>dlažba tvar čtverec betonová 200x200x80mm přírodní</t>
  </si>
  <si>
    <t>596991112</t>
  </si>
  <si>
    <t>Řezání betonové, kameninové nebo kamenné dlažby do oblouku tloušťky dlažby přes 60 do 80 mm</t>
  </si>
  <si>
    <t>4.40+4.60+3.725=12.725 [A]</t>
  </si>
  <si>
    <t>767</t>
  </si>
  <si>
    <t>Konstrukce zámečnické</t>
  </si>
  <si>
    <t>767-SL01</t>
  </si>
  <si>
    <t>Repase stávajících nosných sloupů - demontáž, repase a zpětné osazení, DLE SPECIFIKACE PD - viz.technická zpráva</t>
  </si>
  <si>
    <t>stávající sloupy na nástupušti 
9=9.000 [A]</t>
  </si>
  <si>
    <t>998767103</t>
  </si>
  <si>
    <t>Přesun hmot pro zámečnické konstrukce stanovený z hmotnosti přesunovaného materiálu vodorovná dopravní vzdálenost do 50 m v objektech výšky přes 12 do 24 m</t>
  </si>
  <si>
    <t>Ostatní konstrukce a práce, bourání</t>
  </si>
  <si>
    <t>935932116</t>
  </si>
  <si>
    <t>Odvodňovací plastový žlab pro třídu zatížení A 15 vnitřní šířky 100 mm s krycím roštem mřížkovým z pozinkované oceli</t>
  </si>
  <si>
    <t>935932611</t>
  </si>
  <si>
    <t>Odvodňovací plastový žlab vpusť s kalovým košem pro žlab vnitřní šířky 100 mm</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</si>
  <si>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</si>
  <si>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</si>
  <si>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</si>
  <si>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55342030</t>
  </si>
  <si>
    <t>zábradlí Pz, sloupky 40x40mm, výplň 6 vodorovných prutů, madlo kruhové pr. 42,4mm</t>
  </si>
  <si>
    <t>Doplňující konstrukce a práce pozemních komunikací, letišť a ploch</t>
  </si>
  <si>
    <t>919726122</t>
  </si>
  <si>
    <t>Geotextilie netkaná pro ochranu, separaci nebo filtraci měrná hmotnost přes 200 do 300 g/m2</t>
  </si>
  <si>
    <t>Bourání konstrukcí</t>
  </si>
  <si>
    <t>965042241</t>
  </si>
  <si>
    <t>Bourání mazanin betonových nebo z litého asfaltu tl. přes 100 mm, plochy přes 4 m2</t>
  </si>
  <si>
    <t>betonová rampa 
5.30*1.65*0.20=1.749 [A]</t>
  </si>
  <si>
    <t>965049112</t>
  </si>
  <si>
    <t>Bourání mazanin Příplatek k cenám za bourání mazanin betonových se svařovanou sítí, tl. přes 100 mm</t>
  </si>
  <si>
    <t>976071111</t>
  </si>
  <si>
    <t>Vybourání kovových madel, zábradlí, dvířek, zděří, kotevních želez madel a zábradlí</t>
  </si>
  <si>
    <t>997</t>
  </si>
  <si>
    <t>Přesun sutě</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</si>
  <si>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</si>
  <si>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</si>
  <si>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</si>
  <si>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</si>
  <si>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997221612</t>
  </si>
  <si>
    <t>Nakládání na dopravní prostředky pro vodorovnou dopravu vybouraných hmot</t>
  </si>
  <si>
    <t>997221645</t>
  </si>
  <si>
    <t>Poplatek za uložení stavebního odpadu na skládce (skládkovné) asfaltového bez obsahu dehtu zatříděného do Katalogu odpadů pod kódem 17 03 02</t>
  </si>
  <si>
    <t>997221655</t>
  </si>
  <si>
    <t>998</t>
  </si>
  <si>
    <t>Přesun hmot</t>
  </si>
  <si>
    <t>998223011</t>
  </si>
  <si>
    <t>Přesun hmot pro pozemní komunikace s krytem dlážděným dopravní vzdálenost do 200 m jakékoliv délky objektu</t>
  </si>
  <si>
    <t xml:space="preserve">  SO 04-02</t>
  </si>
  <si>
    <t>Úprava zpevněné plochy pod přístřeškem - vybavení exteriér</t>
  </si>
  <si>
    <t>SO 04-02</t>
  </si>
  <si>
    <t>936104213</t>
  </si>
  <si>
    <t>Montáž odpadkového koše přichycením kotevními šrouby</t>
  </si>
  <si>
    <t>74910130</t>
  </si>
  <si>
    <t>koš odpadkový kovový kotvený, uzamykatelný v 885mm š 370mm obsah 60L DLE SPECIFIKACE PD - viz.tabulka exteriér</t>
  </si>
  <si>
    <t>koš odpadkový kovový kotvený, uzamykatelný v 885mm š 370mm obsah 60L  
DLE SPECIFIKACE PD - viz.tabulka exteriér</t>
  </si>
  <si>
    <t>936124113</t>
  </si>
  <si>
    <t>Montáž lavičky parkové stabilní přichycené kotevními šrouby</t>
  </si>
  <si>
    <t>749101-R.pol.</t>
  </si>
  <si>
    <t>lavička s opěradlem konstrukce-kov, jednomístný sedák DLE SPECIFIKACE PD - viz.tabulka exteriér</t>
  </si>
  <si>
    <t>lavička s opěradlem konstrukce-kov, jednomístný sedák  
DLE SPECIFIKACE PD - viz.tabulka exteriér</t>
  </si>
  <si>
    <t>749102-R.pol.</t>
  </si>
  <si>
    <t>lavička s opěradlem konstrukce-kov, dvojmístný sedák DLE SPECIFIKACE PD - viz.tabulka exteriér</t>
  </si>
  <si>
    <t>lavička s opěradlem konstrukce-kov, dvojmístný sedák  
DLE SPECIFIKACE PD - viz.tabulka exteriér</t>
  </si>
  <si>
    <t>936174312</t>
  </si>
  <si>
    <t>Montáž stojanu na kola přichyceného kotevními šrouby 10 kol</t>
  </si>
  <si>
    <t>74910152</t>
  </si>
  <si>
    <t>stojan na kola na 10 kol oboustranný, kov 730x1750x500mm DLE SPECIFIKACE PD - 7KOL   - viz.tabulka exteriér</t>
  </si>
  <si>
    <t>stojan na kola na 10 kol oboustranný, kov 730x1750x500mm  
DLE SPECIFIKACE PD - 7KOL   - viz.tabulka exteriér</t>
  </si>
  <si>
    <t>936-R.pol</t>
  </si>
  <si>
    <t>Pamětní deska exteriérová D+M - DLE SPECIFIKACE PD - vybavení exteriér ozn.16</t>
  </si>
  <si>
    <t>998231311</t>
  </si>
  <si>
    <t>Přesun hmot pro sadovnické a krajinářské úpravy - strojně dopravní vzdálenost do 5000 m</t>
  </si>
  <si>
    <t xml:space="preserve">  SO 05-01</t>
  </si>
  <si>
    <t>Úprava komunikace - Zřízení vjezdu - provizorní úprava</t>
  </si>
  <si>
    <t>SO 05-01</t>
  </si>
  <si>
    <t>122351101</t>
  </si>
  <si>
    <t>Odkopávky a prokopávky nezapažené strojně v hornině třídy těžitelnosti II skupiny 4 do 20 m3</t>
  </si>
  <si>
    <t>Dle PD 101.5153*0.20=20.303 [A]</t>
  </si>
  <si>
    <t>181951114</t>
  </si>
  <si>
    <t>Úprava pláně vyrovnáním výškových rozdílů strojně v hornině třídy těžitelnosti II, skupiny 4 a 5 se zhutněním</t>
  </si>
  <si>
    <t>Dle PD 101.5153=101.515 [A]</t>
  </si>
  <si>
    <t>564831111</t>
  </si>
  <si>
    <t>Podklad ze štěrkodrti ŠD s rozprostřením a zhutněním, po zhutnění tl. 100 mm</t>
  </si>
  <si>
    <t>916231211</t>
  </si>
  <si>
    <t>Osazení chodníkového obrubníku betonového se zřízením lože, s vyplněním a zatřením spár cementovou maltou stojatého bez boční opěry, do lože z kameniva těženého</t>
  </si>
  <si>
    <t>obrubník 3.30+15.00=18.300 [A]</t>
  </si>
  <si>
    <t>59217017</t>
  </si>
  <si>
    <t>obrubník betonový chodníkový 1000x100x250mm</t>
  </si>
  <si>
    <t>snížený obrubník 12.40+5.00+2.00=19.400 [A]</t>
  </si>
  <si>
    <t>59217019</t>
  </si>
  <si>
    <t>obrubník betonový chodníkový 1000x100x200mm</t>
  </si>
  <si>
    <t>998225111</t>
  </si>
  <si>
    <t>Přesun hmot pro komunikace s krytem z kameniva, monolitickým betonovým nebo živičným dopravní vzdálenost do 200 m jakékoliv délky objektu</t>
  </si>
  <si>
    <t xml:space="preserve">  SO 05-02</t>
  </si>
  <si>
    <t>Úprava komunikace - chodník vedle parkoviště</t>
  </si>
  <si>
    <t>SO 05-02</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</si>
  <si>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</si>
  <si>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</si>
  <si>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</si>
  <si>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</si>
  <si>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</si>
  <si>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</si>
  <si>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</si>
  <si>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</si>
  <si>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</si>
  <si>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Dle PD (74.277-25.0)*0.15=7.392 [A]</t>
  </si>
  <si>
    <t>Dle PD 74.277=74.277 [A]</t>
  </si>
  <si>
    <t>564851111</t>
  </si>
  <si>
    <t>Podklad ze štěrkodrti ŠD s rozprostřením a zhutněním, po zhutnění tl. 150 mm</t>
  </si>
  <si>
    <t>74.277-(1.00+17.80)=55.477 [A] 
55.477 * 1.01Koeficient množství=56.032 [B]</t>
  </si>
  <si>
    <t>59245225</t>
  </si>
  <si>
    <t>dlažba tvar obdélník betonová pro nevidomé 200x100x80mm přírodní</t>
  </si>
  <si>
    <t>8.90*2=17.800 [A] 
17.8 * 1.01Koeficient množství=17.978 [B]</t>
  </si>
  <si>
    <t>8.40+2.20+4.29=14.890 [A]</t>
  </si>
  <si>
    <t>916331112</t>
  </si>
  <si>
    <t>Osazení zahradního obrubníku betonového s ložem tl. od 50 do 100 mm z betonu prostého tř. C 12/15 s boční opěrou z betonu prostého tř. C 12/15</t>
  </si>
  <si>
    <t>snížený obrubník 
4.90=4.900 [A]</t>
  </si>
  <si>
    <t>59217002</t>
  </si>
  <si>
    <t>obrubník betonový zahradní šedý 1000x50x200mm</t>
  </si>
  <si>
    <t>15.70-2.45=13.250 [A]</t>
  </si>
  <si>
    <t xml:space="preserve">  SO 05-03</t>
  </si>
  <si>
    <t>Úprava komunikace - chodník před perónem</t>
  </si>
  <si>
    <t>SO 05-03</t>
  </si>
  <si>
    <t>564871116</t>
  </si>
  <si>
    <t>Podklad ze štěrkodrti ŠD s rozprostřením a zhutněním, po zhutnění tl. 300 mm</t>
  </si>
  <si>
    <t>48.6033+0.44=49.043 [A]</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</si>
  <si>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</si>
  <si>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</si>
  <si>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</si>
  <si>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Dle situace exteriéru - použití stávající dlažby 
48.603=48.603 [A]</t>
  </si>
  <si>
    <t>767-Z06</t>
  </si>
  <si>
    <t>Schody - venkovní D+M - ozn.Z06 DLE SPECIFIKACE PD - viz.exteriér - situace    - viz. SPECIFIKACE VÝROBKŮ A PRACÍ - zámečnické konstrukce</t>
  </si>
  <si>
    <t>Schody - venkovní D+M - ozn.Z06  
DLE SPECIFIKACE PD - viz.exteriér - situace     
- viz. SPECIFIKACE VÝROBKŮ A PRACÍ - zámečnické konstrukce</t>
  </si>
  <si>
    <t>998767203</t>
  </si>
  <si>
    <t>Přesun hmot pro zámečnické konstrukce stanovený procentní sazbou (%) z ceny vodorovná dopravní vzdálenost do 50 m v objektech výšky přes 12 do 24 m</t>
  </si>
  <si>
    <t>%</t>
  </si>
  <si>
    <t>Různé dokončovací konstrukce a práce inženýrských staveb</t>
  </si>
  <si>
    <t>753-R.pol.</t>
  </si>
  <si>
    <t>Zpevnění zídky po sanačních pracích     podklad pro nové ocel. schodiště     -schodiště zámečnický výrobek     jäckely + perforovaný plech     -zaměření je</t>
  </si>
  <si>
    <t>Zpevnění zídky po sanačních pracích      
podklad pro nové ocel. schodiště      
-schodiště zámečnický výrobek      
jäckely + perforovaný plech      
-zaměření je nutné na místě až po dokončení terénních prací.  
DLE SPECIFIKACE PD - viz.exteriér - situace</t>
  </si>
  <si>
    <t>997002511</t>
  </si>
  <si>
    <t>Vodorovné přemístění suti a vybouraných hmot bez naložení, se složením a hrubým urovnáním na vzdálenost do 1 km</t>
  </si>
  <si>
    <t xml:space="preserve">  SO 05-04</t>
  </si>
  <si>
    <t>Úprava komunikace - okapový chodník</t>
  </si>
  <si>
    <t>SO 05-04</t>
  </si>
  <si>
    <t>16.095-0.30=15.795 [A] 
15.795 * 1.01Koeficient množství=15.953 [B]</t>
  </si>
  <si>
    <t>2.00+1.10=3.100 [A]</t>
  </si>
  <si>
    <t xml:space="preserve">  SO 05-05</t>
  </si>
  <si>
    <t>Úprava komunikace - chodník před objektem</t>
  </si>
  <si>
    <t>SO 05-05</t>
  </si>
  <si>
    <t>113107181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</si>
  <si>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</si>
  <si>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živičných, o tl. vrstvy do 50 mm</t>
  </si>
  <si>
    <t>113107182</t>
  </si>
  <si>
    <t>Odstranění podkladů nebo krytů strojně plochy jednotlivě přes 50 m2 do 200 m2 s přemístěním hmot na skládku na vzdálenost do 20 m nebo s naložením na dopravní prostředek živičných, o tl. vrstvy přes 50 do 100 mm</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</si>
  <si>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</si>
  <si>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</si>
  <si>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</si>
  <si>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113201112</t>
  </si>
  <si>
    <t>Vytrhání obrub s vybouráním lože, s přemístěním hmot na skládku na vzdálenost do 3 m nebo s naložením na dopravní prostředek silničních ležatých</t>
  </si>
  <si>
    <t>564861111</t>
  </si>
  <si>
    <t>Podklad ze štěrkodrti ŠD s rozprostřením a zhutněním, po zhutnění tl. 200 mm</t>
  </si>
  <si>
    <t>564952111</t>
  </si>
  <si>
    <t>Podklad z mechanicky zpevněného kameniva MZK (minerální beton) s rozprostřením a s hutněním, po zhutnění tl. 150 mm</t>
  </si>
  <si>
    <t>565165101</t>
  </si>
  <si>
    <t>Asfaltový beton vrstva podkladní ACP 16 (obalované kamenivo střednězrnné - OKS) s rozprostřením a zhutněním v pruhu šířky do 1,5 m, po zhutnění tl. 80 mm</t>
  </si>
  <si>
    <t>573231106</t>
  </si>
  <si>
    <t>Postřik spojovací PS bez posypu kamenivem ze silniční emulze, v množství 0,30 kg/m2</t>
  </si>
  <si>
    <t>577134211</t>
  </si>
  <si>
    <t>Asfaltový beton vrstva obrusná ACO 11 (ABS) s rozprostřením a se zhutněním z nemodifikovaného asfaltu v pruhu šířky do 3 m tř. II, po zhutnění tl. 40 mm</t>
  </si>
  <si>
    <t>916231212</t>
  </si>
  <si>
    <t>Osazení chodníkového obrubníku betonového se zřízením lože, s vyplněním a zatřením spár cementovou maltou stojatého bez boční opěry, do lože z betonu prostého</t>
  </si>
  <si>
    <t>59217031</t>
  </si>
  <si>
    <t>obrubník betonový silniční 1000x150x250mm</t>
  </si>
  <si>
    <t>919735111</t>
  </si>
  <si>
    <t>Řezání stávajícího živičného krytu nebo podkladu hloubky do 50 mm</t>
  </si>
  <si>
    <t>2.525+1.43+1.97=5.925 [A]</t>
  </si>
  <si>
    <t>919735112</t>
  </si>
  <si>
    <t>Řezání stávajícího živičného krytu nebo podkladu hloubky přes 50 do 100 mm</t>
  </si>
  <si>
    <t>997221611</t>
  </si>
  <si>
    <t>Nakládání na dopravní prostředky pro vodorovnou dopravu suti</t>
  </si>
  <si>
    <t>12.331+27.683=40.014 [A]</t>
  </si>
  <si>
    <t>109.096=109.096 [A] 
-(12.331+27.683)=-40.014 [B] 
Celkem: 109.096+-40.014=69.082 [C]</t>
  </si>
  <si>
    <t xml:space="preserve">  SO 06</t>
  </si>
  <si>
    <t>Zřízení parkovacích stání - provizorní úprava</t>
  </si>
  <si>
    <t>SO 06</t>
  </si>
  <si>
    <t>Dle PD 55.756*0.20=11.151 [A]</t>
  </si>
  <si>
    <t>Dle PD 55.756=55.756 [A]</t>
  </si>
  <si>
    <t>914111111</t>
  </si>
  <si>
    <t>Montáž svislé dopravní značky základní velikosti do 1 m2 objímkami na sloupky nebo konzoly</t>
  </si>
  <si>
    <t>40445625</t>
  </si>
  <si>
    <t>informativní značky provozní IP8, IP9, IP11-IP13 500x700mm - IP12</t>
  </si>
  <si>
    <t>40445648</t>
  </si>
  <si>
    <t>dodatkové tabulky  500x700mm - s vlastním textem</t>
  </si>
  <si>
    <t>40445240</t>
  </si>
  <si>
    <t>patka pro sloupek Al D 60mm</t>
  </si>
  <si>
    <t>40445225</t>
  </si>
  <si>
    <t>sloupek pro dopravní značku Zn D 60mm v 3,5m</t>
  </si>
  <si>
    <t>40445253</t>
  </si>
  <si>
    <t>víčko plastové na sloupek D 60mm</t>
  </si>
  <si>
    <t>obrubník 1.00+11.50+5.20=17.700 [A]</t>
  </si>
  <si>
    <t>snížený obrubník3.90=3.900 [A]</t>
  </si>
  <si>
    <t>E.2</t>
  </si>
  <si>
    <t>Pozemní stavební objekty</t>
  </si>
  <si>
    <t xml:space="preserve">  SO 01</t>
  </si>
  <si>
    <t>Legalizace přístavby po roce 1975</t>
  </si>
  <si>
    <t>SO 01</t>
  </si>
  <si>
    <t>VRN1</t>
  </si>
  <si>
    <t>Průzkumné, geodetické a projektové práce</t>
  </si>
  <si>
    <t>Geodetické práce po výstavbě - zaměření skutečného stavu</t>
  </si>
  <si>
    <t xml:space="preserve">  SO 02</t>
  </si>
  <si>
    <t>Odstranění stavby po roce 1975</t>
  </si>
  <si>
    <t>SO 02</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</si>
  <si>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</si>
  <si>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</si>
  <si>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</si>
  <si>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4.54*11.69*4.35=230.866 [A]</t>
  </si>
  <si>
    <t>997013111</t>
  </si>
  <si>
    <t>Vnitrostaveništní doprava suti a vybouraných hmot vodorovně do 50 m svisle s použitím mechanizace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</si>
  <si>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</si>
  <si>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</si>
  <si>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</si>
  <si>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</si>
  <si>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</si>
  <si>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</si>
  <si>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 03</t>
  </si>
  <si>
    <t>Sanace a drenáže</t>
  </si>
  <si>
    <t>SO 03</t>
  </si>
  <si>
    <t>Dle PD 26.452*0.50=13.226 [A]</t>
  </si>
  <si>
    <t>131313101</t>
  </si>
  <si>
    <t>Hloubení jam ručně zapažených i nezapažených s urovnáním dna do předepsaného profilu a spádu v hornině třídy těžitelnosti II skupiny 4 soudržných</t>
  </si>
  <si>
    <t>odkopání objektu  144.75*1.00=144.750 [A]</t>
  </si>
  <si>
    <t>131351202</t>
  </si>
  <si>
    <t>Hloubení zapažených jam a zářezů strojně s urovnáním dna do předepsaného profilu a spádu v hornině třídy těžitelnosti II skupiny 4 přes 20 do 50 m3</t>
  </si>
  <si>
    <t>šachta  3.14*0.30*0.30*2.00=0.565 [A] 
retenční plocha  21.2876*2.00=42.575 [B] 
Celkem: 0.565+42.575=43.140 [C]</t>
  </si>
  <si>
    <t>' pol.1 + pol.2+ pol.3' 
13.26+144.75+43.140=201.150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</si>
  <si>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</si>
  <si>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</si>
  <si>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</si>
  <si>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kolem objektu  144.75*1.00=144.750 [A] 
odpočet obsypů drenáže  -106.00*0.20=-21.200 [B] 
Celkem: 144.75+-21.2=123.550 [C]</t>
  </si>
  <si>
    <t>58331200</t>
  </si>
  <si>
    <t>štěrkopísek netříděný zásypový</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</si>
  <si>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</si>
  <si>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</si>
  <si>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</si>
  <si>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181311103</t>
  </si>
  <si>
    <t>Rozprostření a urovnání ornice v rovině nebo ve svahu sklonu do 1:5 ručně při souvislé ploše, tl. vrstvy do 200 mm</t>
  </si>
  <si>
    <t>zelené plochy  26.452+21.2876=47.740 [A]</t>
  </si>
  <si>
    <t>10371500</t>
  </si>
  <si>
    <t>substrát pro trávníky VL</t>
  </si>
  <si>
    <t>zelené plochy  (26.452+21.2876)*0.05=2.387 [A]</t>
  </si>
  <si>
    <t>181411131</t>
  </si>
  <si>
    <t>Založení trávníku na půdě předem připravené plochy do 1000 m2 výsevem včetně utažení parkového v rovině nebo na svahu do 1:5</t>
  </si>
  <si>
    <t>00572410</t>
  </si>
  <si>
    <t>osivo směs travní parková</t>
  </si>
  <si>
    <t>183111112</t>
  </si>
  <si>
    <t>Hloubení jamek pro vysazování rostlin v zemině tř.1 až 4 bez výměny půdy v rovině nebo na svahu do 1:5, objemu přes 0,002 do 0,005 m3</t>
  </si>
  <si>
    <t>183403111</t>
  </si>
  <si>
    <t>Obdělání půdy nakopáním hl. přes 50 do 100 mm v rovině nebo na svahu do 1:5</t>
  </si>
  <si>
    <t>183403153</t>
  </si>
  <si>
    <t>Obdělání půdy hrabáním v rovině nebo na svahu do 1:5</t>
  </si>
  <si>
    <t>zelené plochy  (26.452+21.2876)*2=95.479 [A]</t>
  </si>
  <si>
    <t>183403161</t>
  </si>
  <si>
    <t>Obdělání půdy válením v rovině nebo na svahu do 1:5</t>
  </si>
  <si>
    <t>184102110</t>
  </si>
  <si>
    <t>Výsadba dřeviny s balem do předem vyhloubené jamky se zalitím v rovině nebo na svahu do 1:5, při průměru balu do 100 mm</t>
  </si>
  <si>
    <t>02652-R.pol.</t>
  </si>
  <si>
    <t>dřevina listnatá Dřišťál; Berberis thunbergii; v = 40 až 60 cm; kontejner 1,5 l</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</si>
  <si>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</si>
  <si>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</si>
  <si>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</si>
  <si>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25234001</t>
  </si>
  <si>
    <t>herbicid totální systémový neselektivní</t>
  </si>
  <si>
    <t>litr</t>
  </si>
  <si>
    <t>47.74*10*2*0.0001=0.095 [A]</t>
  </si>
  <si>
    <t>185802113</t>
  </si>
  <si>
    <t>Hnojení půdy nebo trávníku v rovině nebo na svahu do 1:5 umělým hnojivem na široko</t>
  </si>
  <si>
    <t>47.74*0.00005=0.002 [A]</t>
  </si>
  <si>
    <t>25191155</t>
  </si>
  <si>
    <t>hnojivo průmyslové Cererit</t>
  </si>
  <si>
    <t>185804312</t>
  </si>
  <si>
    <t>Zalití rostlin vodou plochy záhonů jednotlivě přes 20 m2</t>
  </si>
  <si>
    <t>trávník 
47.74*20*2/1000=1.910 [A] 
'keře 
21*10*2/1000=0.420 [B] 
Celkem: 1.91+0.42=2.330 [C]</t>
  </si>
  <si>
    <t>185851121</t>
  </si>
  <si>
    <t>Dovoz vody pro zálivku rostlin na vzdálenost do 1000 m</t>
  </si>
  <si>
    <t>211531111</t>
  </si>
  <si>
    <t>Výplň kamenivem do rýh odvodňovacích žeber nebo trativodů bez zhutnění, s úpravou povrchu výplně kamenivem hrubým drceným frakce 16 až 63 mm</t>
  </si>
  <si>
    <t>retence 21.2876*1.45=30.867 [A]</t>
  </si>
  <si>
    <t>211571111</t>
  </si>
  <si>
    <t>Výplň kamenivem do rýh odvodňovacích žeber nebo trativodů bez zhutnění, s úpravou povrchu výplně štěrkopískem tříděným</t>
  </si>
  <si>
    <t>zelené plochy  21.2876*0.15=3.193 [A]</t>
  </si>
  <si>
    <t>211571112</t>
  </si>
  <si>
    <t>Výplň kamenivem do rýh odvodňovacích žeber nebo trativodů bez zhutnění, s úpravou povrchu výplně štěrkopískem netříděným</t>
  </si>
  <si>
    <t>retence 21.2876*0.35=7.451 [A]</t>
  </si>
  <si>
    <t>212750103</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</si>
  <si>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</si>
  <si>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160</t>
  </si>
  <si>
    <t>213141111</t>
  </si>
  <si>
    <t>Zřízení vrstvy z geotextilie filtrační, separační, odvodňovací, ochranné, výztužné nebo protierozní v rovině nebo ve sklonu do 1:5, šířky do 3 m</t>
  </si>
  <si>
    <t>vsakovací linióvý objekt  21.2876*2=42.575 [A] 
49.15*2.00=98.300 [B] 
Celkem: 42.575+98.3=140.875 [C]</t>
  </si>
  <si>
    <t>69311009</t>
  </si>
  <si>
    <t>geotextilie tkaná separační, filtrační, výztužná PP pevnost v tahu 60kN/m</t>
  </si>
  <si>
    <t>Svislé a kompletní konstrukce</t>
  </si>
  <si>
    <t>319202214</t>
  </si>
  <si>
    <t>Dodatečná izolace zdiva injektáží beztlakovou infuzí silikonovou mikroemulzí, tloušťka zdiva přes 300 do 600 mm</t>
  </si>
  <si>
    <t>Přístavky  37.50+35.30=72.800 [A] 
HL.budova  20.50+15.20*2+14.70+10.90+18.95+19.75+14.90*2=145.000 [B] 
16.00*2+15.55*2+16.60+16.10+15.40*2=126.600 [C] 
Celkem: 72.8+145+126.6=344.400 [D]</t>
  </si>
  <si>
    <t>Vodorovné konstrukce</t>
  </si>
  <si>
    <t>452311131</t>
  </si>
  <si>
    <t>Podkladní a zajišťovací konstrukce z betonu prostého v otevřeném výkopu desky pod potrubí, stoky a drobné objekty z betonu tř. C 12/15</t>
  </si>
  <si>
    <t>drenáž 
106.00*0.06=6.360 [A]</t>
  </si>
  <si>
    <t>711</t>
  </si>
  <si>
    <t>Izolace proti vodě, vlhkosti a plynům</t>
  </si>
  <si>
    <t>628635532</t>
  </si>
  <si>
    <t>Vyplnění spár dosavadních konstrukcí zdiva cementovou maltou s vyčištěním spár hloubky do 70 mm, zdiva z cihel s vyspárováním</t>
  </si>
  <si>
    <t>odkopané základy 134.00*1.00=134.000 [A]</t>
  </si>
  <si>
    <t>711113127</t>
  </si>
  <si>
    <t>Izolace proti zemní vlhkosti natěradly a tmely za studena na ploše svislé S těsnicí stěrkou jednosložkovu na bázi cementu</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</si>
  <si>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</si>
  <si>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</si>
  <si>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</si>
  <si>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711413121</t>
  </si>
  <si>
    <t>Izolace proti povrchové a podpovrchové vodě natěradly a tmely za studena na ploše svislé S těsnicí hmotou dvousložkovou bitumenovou</t>
  </si>
  <si>
    <t>711413122</t>
  </si>
  <si>
    <t>Izolace proti povrchové a podpovrchové vodě natěradly a tmely za studena na ploše svislé S těsnící hmotou na bázi pryže (latexu) a bitumenu</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</si>
  <si>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</si>
  <si>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</si>
  <si>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</si>
  <si>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713</t>
  </si>
  <si>
    <t>Izolace tepelné</t>
  </si>
  <si>
    <t>713131141</t>
  </si>
  <si>
    <t>Montáž tepelné izolace stěn rohožemi, pásy, deskami, dílci, bloky (izolační materiál ve specifikaci) lepením celoplošně</t>
  </si>
  <si>
    <t>28376356</t>
  </si>
  <si>
    <t>deska perimetrická spodních staveb, podlah a plochých střech 200kPa ?=0,034 tl 80mm</t>
  </si>
  <si>
    <t>998713103</t>
  </si>
  <si>
    <t>Přesun hmot pro izolace tepelné stanovený z hmotnosti přesunovaného materiálu vodorovná dopravní vzdálenost do 50 m v objektech výšky přes 12 m do 24 m</t>
  </si>
  <si>
    <t>Trubní vedení</t>
  </si>
  <si>
    <t>899661311</t>
  </si>
  <si>
    <t>Zřízení filtračního obalu drenážních trubek ze skelné tkaniny, slaměných rohoží apod. proti zarůstání kořeny, zanášení zemitými částicemi nebo pískem DN do 130</t>
  </si>
  <si>
    <t>69311226</t>
  </si>
  <si>
    <t>geotextilie netkaná separační, ochranná, filtrační, drenážní PES 150g/m2</t>
  </si>
  <si>
    <t>961044111</t>
  </si>
  <si>
    <t>Bourání základů z betonu prostého</t>
  </si>
  <si>
    <t>1.85*1.00=1.850 [A] 
1.40*1.00=1.400 [B] 
1.95*1.00=1.950 [C] 
1.71*0.20+0.95*0.80=1.102 [D] 
(7.80-2.97)*1.00=4.830 [E] 
(1.425+1.05)*0.14*1.00=0.347 [F] 
Celkem: 1.85+1.4+1.95+1.102+4.83+0.347=11.479 [G]</t>
  </si>
  <si>
    <t>985131311</t>
  </si>
  <si>
    <t>Očištění ploch stěn, rubu kleneb a podlah ruční dočištění ocelovými kartáči</t>
  </si>
  <si>
    <t>985131411</t>
  </si>
  <si>
    <t>Očištění ploch stěn, rubu kleneb a podlah vysušení stlačeným vzduchem</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</si>
  <si>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</si>
  <si>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</si>
  <si>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</si>
  <si>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</si>
  <si>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</si>
  <si>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</si>
  <si>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07</t>
  </si>
  <si>
    <t>Zřízení plynovodní přípojky STL</t>
  </si>
  <si>
    <t>SO 07</t>
  </si>
  <si>
    <t>113107422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</si>
  <si>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</si>
  <si>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</si>
  <si>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113107522</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</si>
  <si>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</si>
  <si>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113154114</t>
  </si>
  <si>
    <t>Frézování živičného podkladu nebo krytu s naložením na dopravní prostředek plochy do 500 m2 bez překážek v trase pruhu šířky do 0,5 m, tloušťky vrstvy 100 mm</t>
  </si>
  <si>
    <t>Tl.20cm 9.00*2=18.000 [A]</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</si>
  <si>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</si>
  <si>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</si>
  <si>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</si>
  <si>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119001423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</si>
  <si>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</si>
  <si>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132351101</t>
  </si>
  <si>
    <t>Hloubení nezapažených rýh šířky do 800 mm strojně s urovnáním dna do předepsaného profilu a spádu v hornině třídy těžitelnosti II skupiny 4 do 20 m3</t>
  </si>
  <si>
    <t>Dle PD plynová přípojka 
24.00=24.000 [A]</t>
  </si>
  <si>
    <t>167151102</t>
  </si>
  <si>
    <t>Nakládání, skládání a překládání neulehlého výkopku nebo sypaniny strojně nakládání, množství do 100 m3, z horniny třídy těžitelnosti II, skupiny 4 a 5</t>
  </si>
  <si>
    <t>171201231</t>
  </si>
  <si>
    <t>Poplatek za uložení stavebního odpadu na recyklační skládce (skládkovné) zeminy a kamení zatříděného do Katalogu odpadů pod kódem 17 05 04</t>
  </si>
  <si>
    <t>174151101</t>
  </si>
  <si>
    <t>Zásyp sypaninou z jakékoliv horniny strojně s uložením výkopku ve vrstvách se zhutněním jam, šachet, rýh nebo kolem objektů v těchto vykopávkách</t>
  </si>
  <si>
    <t>Dle PD plynová přípojka 
20.00=20.000 [A]</t>
  </si>
  <si>
    <t>Dle PD 56.00=56.000 [A]</t>
  </si>
  <si>
    <t>23-M</t>
  </si>
  <si>
    <t>Montáže potrubí</t>
  </si>
  <si>
    <t>230200116</t>
  </si>
  <si>
    <t>Nasunutí potrubní sekce do chráničky jmenovitá světlost nasouvaného potrubí DN 50</t>
  </si>
  <si>
    <t>14011020</t>
  </si>
  <si>
    <t>trubka ocelová bezešvá hladká jakost 11 353 44,5x3,2mm</t>
  </si>
  <si>
    <t>451572111</t>
  </si>
  <si>
    <t>Lože pod potrubí, stoky a drobné objekty v otevřeném výkopu z kameniva drobného těženého 0 až 4 mm</t>
  </si>
  <si>
    <t>46-M</t>
  </si>
  <si>
    <t>Zemní práce při extr.mont.pracích</t>
  </si>
  <si>
    <t>460300001</t>
  </si>
  <si>
    <t>Zásyp jam strojně s uložením výkopku ve vrstvách včetně zhutnění a urovnání povrchu v zástavbě</t>
  </si>
  <si>
    <t>566901121</t>
  </si>
  <si>
    <t>Vyspravení podkladu po překopech inženýrských sítí plochy do 15 m2 s rozprostřením a zhutněním štěrkopískem tl. 100 mm</t>
  </si>
  <si>
    <t>567122111</t>
  </si>
  <si>
    <t>Podklad ze směsi stmelené cementem SC bez dilatačních spár, s rozprostřením a zhutněním SC C 8/10 (KSC I), po zhutnění tl. 120 mm</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</si>
  <si>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</si>
  <si>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</si>
  <si>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</si>
  <si>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572341111</t>
  </si>
  <si>
    <t>Vyspravení krytu komunikací po překopech inženýrských sítí plochy přes 15 m2 asfaltovým betonem ACO (AB), po zhutnění tl. přes 30 do 50 mm</t>
  </si>
  <si>
    <t>723</t>
  </si>
  <si>
    <t>Zdravotechnika - vnitřní plynovod</t>
  </si>
  <si>
    <t>723231164</t>
  </si>
  <si>
    <t>Armatury se dvěma závity kohouty kulové PN 42 do 185°C plnoprůtokové vnitřní závit těžká řada G 1</t>
  </si>
  <si>
    <t>998723103</t>
  </si>
  <si>
    <t>Přesun hmot pro vnitřní plynovod stanovený z hmotnosti přesunovaného materiálu vodorovná dopravní vzdálenost do 50 m v objektech výšky přes 12 do 24 m</t>
  </si>
  <si>
    <t>230120041</t>
  </si>
  <si>
    <t>Čištění potrubí profukováním nebo proplachováním DN 32</t>
  </si>
  <si>
    <t>230230016</t>
  </si>
  <si>
    <t>Tlakové zkoušky hlavní vzduchem 0,6 MPa DN 50</t>
  </si>
  <si>
    <t>460010025</t>
  </si>
  <si>
    <t>Vytyčení trasy inženýrských sítí v zastavěném prostoru</t>
  </si>
  <si>
    <t>KM</t>
  </si>
  <si>
    <t>871161211</t>
  </si>
  <si>
    <t>Montáž vodovodního potrubí z plastů v otevřeném výkopu z polyetylenu PE 100 svařovaných elektrotvarovkou SDR 11/PN16 D 32 x 3,0 mm</t>
  </si>
  <si>
    <t>28613911</t>
  </si>
  <si>
    <t>potrubí plynovodní PE 100RC SDR 11 PN 0,4MPa D 32x3,0mm</t>
  </si>
  <si>
    <t>877211122</t>
  </si>
  <si>
    <t>Montáž tvarovek na vodovodním plastovém potrubí z polyetylenu PE 100 elektrotvarovek SDR 11/PN16 T-kusů navrtávacích s 360° otočnou odbočkou d 63/32</t>
  </si>
  <si>
    <t>28614000</t>
  </si>
  <si>
    <t>tvarovka T-kus navrtávací s odbočkou 360° D 63-32mm</t>
  </si>
  <si>
    <t>55134619</t>
  </si>
  <si>
    <t>koleno 90° na plyn PN 10 protipožární vnější závit 1"x32mm</t>
  </si>
  <si>
    <t>551346-R5.pol.</t>
  </si>
  <si>
    <t>Přesuvka PE32xOC25</t>
  </si>
  <si>
    <t>899712111</t>
  </si>
  <si>
    <t>Orientační tabulky na vodovodních a kanalizačních řadech na zdivu</t>
  </si>
  <si>
    <t>899721111</t>
  </si>
  <si>
    <t>Signalizační vodič na potrubí DN do 150 mm</t>
  </si>
  <si>
    <t>899722113</t>
  </si>
  <si>
    <t>Krytí potrubí z plastů výstražnou fólií z PVC šířky 34 cm</t>
  </si>
  <si>
    <t>919735113</t>
  </si>
  <si>
    <t>Řezání stávajícího živičného krytu nebo podkladu hloubky přes 100 do 150 mm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</si>
  <si>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</si>
  <si>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</si>
  <si>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</si>
  <si>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09-01</t>
  </si>
  <si>
    <t>Zřízení bleskosvodu v rámci sanačních prací - hromosvod</t>
  </si>
  <si>
    <t>SO 09-01</t>
  </si>
  <si>
    <t>21-M</t>
  </si>
  <si>
    <t>Elektromontáže</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</si>
  <si>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</si>
  <si>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</si>
  <si>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</si>
  <si>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34140825</t>
  </si>
  <si>
    <t>vodič silový s Cu jádrem 4mm2</t>
  </si>
  <si>
    <t>741</t>
  </si>
  <si>
    <t>Elektroinstalace - silnoproud</t>
  </si>
  <si>
    <t>741112132</t>
  </si>
  <si>
    <t>Montáž krabic elektroinstalačních bez napojení na trubky a lišty, demontáže a montáže víčka a přístroje rozvodek se zapojením vodičů na svorkovnici nástěnných k</t>
  </si>
  <si>
    <t>Montáž krabic elektroinstalačních bez napojení na trubky a lišty, demontáže a montáže víčka a přístroje rozvodek se zapojením vodičů na svorkovnici nástěnných kovových čtyřhranných, vel. 120x120 mm</t>
  </si>
  <si>
    <t>345715-R.pol.</t>
  </si>
  <si>
    <t>krabice pro zkušební svorku - nerez</t>
  </si>
  <si>
    <t>741420002</t>
  </si>
  <si>
    <t>Montáž hromosvodného vedení svodových drátů nebo lan s podpěrami, O přes 10 mm</t>
  </si>
  <si>
    <t>354410-R.pol</t>
  </si>
  <si>
    <t>Vodič s vysokonapěťovou izolací pro dodržení dostatečné vzdálenosti mezi vedením hromosvodu a ostatními vodivými součástmi podle ČSN EN 62305.</t>
  </si>
  <si>
    <t>741420022</t>
  </si>
  <si>
    <t>Montáž hromosvodného vedení svorek se 3 a více šrouby</t>
  </si>
  <si>
    <t>35442035</t>
  </si>
  <si>
    <t>svorka uzemnění nerez zkušební, 62mm</t>
  </si>
  <si>
    <t>741420103</t>
  </si>
  <si>
    <t>Montáž oddáleného vedení držáků na trubku</t>
  </si>
  <si>
    <t>354418-R.pol</t>
  </si>
  <si>
    <t>Upevňovací držák pro podpůrnou trubku k upevnění na stožár</t>
  </si>
  <si>
    <t>741430005</t>
  </si>
  <si>
    <t>Montáž jímacích tyčí délky do 3 m, na stojan</t>
  </si>
  <si>
    <t>354420-R.pol</t>
  </si>
  <si>
    <t>Podpůrná trubka a jímač HVI - podpůrná trubka 5,04m s jímačem 0,50m</t>
  </si>
  <si>
    <t>741-R.pol</t>
  </si>
  <si>
    <t>Spojovací a přidržovací materiál: 1) sada pro upevnění vodičů HVI na podpůrnou trubku - 1kus 2) připojovací prvek pro propojení vodičů na střeše - 4kusy 3) s</t>
  </si>
  <si>
    <t>Spojovací a přidržovací materiál:  
1) sada pro upevnění vodičů HVI na podpůrnou trubku - 1kus  
2) připojovací prvek pro propojení vodičů na střeše - 4kusy  
3) sada připojovacích prvků prp svody - 2kusy  
4) držák HVI pod tašky a na stěnu - 10+10kusů  
5) vodič pro instalaci do podpůrné trubky - 1kus  
- DLE PD - ELEKTRO - HROMOSVOD</t>
  </si>
  <si>
    <t>HZS</t>
  </si>
  <si>
    <t>Hodinové zúčtovací sazby</t>
  </si>
  <si>
    <t>HZS2491</t>
  </si>
  <si>
    <t>Hodinové zúčtovací sazby profesí PSV zednické výpomoci a pomocné práce PSV dělník zednických výpomocí</t>
  </si>
  <si>
    <t xml:space="preserve">  SO 09-02</t>
  </si>
  <si>
    <t>Zřízení bleskosvodu v rámci sanačních prací - uzemnění</t>
  </si>
  <si>
    <t>SO 09-02</t>
  </si>
  <si>
    <t>210220002</t>
  </si>
  <si>
    <t>Montáž uzemňovacího vedení s upevněním, propojením a připojením pomocí svorek na povrchu vodičů FeZn drátem nebo lanem průměru do 10 mm</t>
  </si>
  <si>
    <t>35441073</t>
  </si>
  <si>
    <t>drát D 10mm FeZn</t>
  </si>
  <si>
    <t>210220301</t>
  </si>
  <si>
    <t>Montáž hromosvodného vedení svorek se 2 šrouby</t>
  </si>
  <si>
    <t>35441885</t>
  </si>
  <si>
    <t>svorka spojovací pro lano D 8-10mm</t>
  </si>
  <si>
    <t>35441865</t>
  </si>
  <si>
    <t>svorka FeZn k zemnící tyči - D 28mm</t>
  </si>
  <si>
    <t>210-R.pol 01</t>
  </si>
  <si>
    <t>Práce ohledně zakopání zemnících tyčí</t>
  </si>
  <si>
    <t>210-R.pol.03</t>
  </si>
  <si>
    <t>Drobný materiál</t>
  </si>
  <si>
    <t>220111721</t>
  </si>
  <si>
    <t>Montáž uzemňovací tyče včetně zjištění hodnot zemního odporu, propojení uzemňovacího vodiče spoje asfaltem, uložení vodiče do výkopu</t>
  </si>
  <si>
    <t>35442090</t>
  </si>
  <si>
    <t>tyč zemnící 2m FeZn</t>
  </si>
  <si>
    <t>34382001</t>
  </si>
  <si>
    <t>páska elektroizolační PVC š 19mm</t>
  </si>
  <si>
    <t>343R.pol.2</t>
  </si>
  <si>
    <t>Zatloukací hlava</t>
  </si>
  <si>
    <t xml:space="preserve">  SO 10-01</t>
  </si>
  <si>
    <t>Vnitřní stavební úpravy výpravní budovy - stavební část</t>
  </si>
  <si>
    <t>SO 10-01</t>
  </si>
  <si>
    <t>139752101</t>
  </si>
  <si>
    <t>Vykopávka v uzavřených prostorech ručně v hornině třídy těžitelnosti II skupiny 4 a 5</t>
  </si>
  <si>
    <t>1.PP 
1S21 až  1S23 (1.25+6.84+11.61)*(0.26-0.065)=3.842 [A]</t>
  </si>
  <si>
    <t>161111512</t>
  </si>
  <si>
    <t>Svislé přemístění výkopku nošením bez naložení, avšak s vyprázdněním nádoby na hromady nebo do dopravního prostředku z horniny třídy těžitelnosti II skupiny 4 a</t>
  </si>
  <si>
    <t>Svislé přemístění výkopku nošením bez naložení, avšak s vyprázdněním nádoby na hromady nebo do dopravního prostředku z horniny třídy těžitelnosti II skupiny 4 a 5, při hloubce výkopu přes 3 do 6 m</t>
  </si>
  <si>
    <t>162211211</t>
  </si>
  <si>
    <t>Vodorovné přemístění výkopku nebo sypaniny nošením s naložením a vyprázdněním nádoby na hromady nebo do dopravního prostředku na vzdálenost do 10 m z horniny tř</t>
  </si>
  <si>
    <t>Vodorovné přemístění výkopku nebo sypaniny nošením s naložením a vyprázdněním nádoby na hromady nebo do dopravního prostředku na vzdálenost do 10 m z horniny třídy těžitelnosti II, skupiny 4 a 5</t>
  </si>
  <si>
    <t>171251201</t>
  </si>
  <si>
    <t>Uložení sypaniny na skládky nebo meziskládky bez hutnění s upravením uložené sypaniny do předepsaného tvaru</t>
  </si>
  <si>
    <t>310238211</t>
  </si>
  <si>
    <t>Zazdívka otvorů ve zdivu nadzákladovém cihlami pálenými plochy přes 0,25 m2 do 1 m2 na maltu vápenocementovou</t>
  </si>
  <si>
    <t>0.60*0.80*0.56=0.269 [A] 
0.355*0.80*0.56=0.159 [B] 
0.46*0.80*0.56=0.206 [C] 
0.59*0.80*0.56=0.264 [D] 
Celkem: 0.269+0.159+0.206+0.264=0.898 [E]</t>
  </si>
  <si>
    <t>310239211</t>
  </si>
  <si>
    <t>Zazdívka otvorů ve zdivu nadzákladovém cihlami pálenými plochy přes 1 m2 do 4 m2 na maltu vápenocementovou</t>
  </si>
  <si>
    <t>Dle stávajícího stavu  
'1.NP  
 0P31+32+34  0.80*2.02*0.315=0.509 [A] 
  0.85*2.02*0.315=0.541 [B] 
  1.00*2.02*0.315=0.636 [C] 
'Dozdívka štítu  
Severní pohled  16.10*0.45=7.245 [D] 
  -4*0.50*0.40*0.45=-0.360 [E] 
na peróně  3.15*0.30=0.945 [F] 
Jižní pohled  23.80*0.45=10.710 [G] 
  -4*0.50*0.40*0.45=-0.360 [H] 
na  peróně  1.20*0.40=0.480 [I] 
3.NP - nadezdívka věnců  25.10*0.50*0.35=4.393 [J] 
2*6.35*0.50*0.35=2.223 [K] 
2*1.95*0.45*0.35=0.614 [L] 
Celkem: 0.509+0.541+0.636+7.245+-0.36+0.945+10.71+-0.36+0.48+4.393+2.223+0.614=27.576 [M]</t>
  </si>
  <si>
    <t>311236241</t>
  </si>
  <si>
    <t>Zdivo jednovrstvé zvukově izolační z cihel děrovaných spojených na pero a drážku na maltu cementovou M10 s plně promaltovanými svislými kapsami, pevnost cihel p</t>
  </si>
  <si>
    <t>Zdivo jednovrstvé zvukově izolační z cihel děrovaných spojených na pero a drážku na maltu cementovou M10 s plně promaltovanými svislými kapsami, pevnost cihel přes P15 do P20, tl. zdiva 300 mm</t>
  </si>
  <si>
    <t>Přístavky - podkroví - VZT 
16.30*2.32/2=18.908 [A] 
15.00*2.32/2=17.400 [B] 
Celkem: 18.908+17.4=36.308 [C]</t>
  </si>
  <si>
    <t>317311413</t>
  </si>
  <si>
    <t>Podbetonování zhlaví nosníků zdivo šířky 300 mm betonem C 16/20. Tloušťka lože 50 mm, délka 200 mm.</t>
  </si>
  <si>
    <t>Podbetonování zhlaví nosníků zdivo šířky 300 mm  
betonem C 16/20. Tloušťka lože 50 mm, délka 200 mm.</t>
  </si>
  <si>
    <t>3.NP  
N1  2*2=4.000 [A] 
N2  2=2.000 [B] 
N3  2=2.000 [C] 
N4  2=2.000 [D] 
Celkem: 4+2+2+2=10.000 [E]</t>
  </si>
  <si>
    <t>317941121</t>
  </si>
  <si>
    <t>Osazování ocelových válcovaných nosníků na zdivu I nebo IE nebo U nebo UE nebo L do č. 12 nebo výšky do 120 mm</t>
  </si>
  <si>
    <t>1.NP 
P 1 IPE 120 532.48/1000=0.532 [A] 
P 4 IPE 120 239.20/1000=0.239 [B] 
P 5 IPE 120 104.00/1000=0.104 [C] 
'2.NP 
P 1  IPE 120 116.48/1000=0.116 [D] 
Celkem: 0.532+0.239+0.104+0.116=0.991 [E]</t>
  </si>
  <si>
    <t>13010744</t>
  </si>
  <si>
    <t>ocel profilová IPE 120 jakost 11 375</t>
  </si>
  <si>
    <t>317941123</t>
  </si>
  <si>
    <t>Osazování ocelových válcovaných nosníků na zdivu I nebo IE nebo U nebo UE nebo L č. 14 až 22 nebo výšky do 220 mm</t>
  </si>
  <si>
    <t>1.NP 
 P 3 IPE 200 224.00/1000=0.224 [A]</t>
  </si>
  <si>
    <t>13010752</t>
  </si>
  <si>
    <t>ocel profilová IPE 200 jakost 11 375</t>
  </si>
  <si>
    <t>340238211</t>
  </si>
  <si>
    <t>Zazdívka otvorů v příčkách nebo stěnách cihlami plnými pálenými plochy přes 0,25 m2 do 1 m2, tloušťky do 100 mm</t>
  </si>
  <si>
    <t>2.NP  
1P 13  2*0.10*2.10=0.420 [A]</t>
  </si>
  <si>
    <t>342272225</t>
  </si>
  <si>
    <t>Příčky z pórobetonových tvárnic hladkých na tenké maltové lože objemová hmotnost do 500 kg/m3, tloušťka příčky 100 mm</t>
  </si>
  <si>
    <t>2.NP 
1P 26  0.90*3.58=3.222 [A]</t>
  </si>
  <si>
    <t>346244381</t>
  </si>
  <si>
    <t>Plentování ocelových válcovaných nosníků jednostranné cihlami na maltu, výška stojiny do 200 mm</t>
  </si>
  <si>
    <t>1.NP 
P 1 6*1.60*0.12*2=2.304 [A] 
P 2 1*3.25*0.20*2=1.300 [B] 
P 3 1*2.50*0.20*2=1.000 [C] 
P 4 4*1.15*0.12*2=1.104 [D] 
P 5 2*1.25*0.12*2=0.600 [E] 
'2.NP 
P 1 3*1.40*0.12*2=1.008 [F] 
Celkem: 2.304+1.3+1+1.104+0.6+1.008=7.316 [G]</t>
  </si>
  <si>
    <t>349231811</t>
  </si>
  <si>
    <t>Přizdívka z cihel ostění s ozubem ve vybouraných otvorech, s vysekáním kapes pro zavázaní přes 80 do 150 mm</t>
  </si>
  <si>
    <t>1.PP  
1S 04  2*0.25*0.40=0.200 [A] 
1S 18  0.60*0.90=0.540 [B] 
'1.NP  
0P 271.10*2.10-0.80*2.00=0.710 [C] 
Celkem: 0.2+0.54+0.71=1.450 [D]</t>
  </si>
  <si>
    <t>413232221</t>
  </si>
  <si>
    <t>Zazdívka zhlaví stropních trámů nebo válcovaných nosníků pálenými cihlami válcovaných nosníků, výšky přes 150 do 300 mm</t>
  </si>
  <si>
    <t>1.PP 
ozn.P1 2=2.000 [A]</t>
  </si>
  <si>
    <t>413941123</t>
  </si>
  <si>
    <t>Osazování ocelových válcovaných nosníků ve stropech I nebo IE nebo U nebo UE nebo L č. 14 až 22 nebo výšky do 220 mm</t>
  </si>
  <si>
    <t>1.PP 
P1 - IPE  220 275.10/1000=0.275 [A]</t>
  </si>
  <si>
    <t>3.NP 
N 1  HEA 220 161.60/1000=0.162 [A] 
N 2  HEA 220 285.33/1000=0.285 [B] 
N 3  HEA 220 323.20/1000=0.323 [C] 
N 3  HEA 220 108.58/1000=0.109 [D] 
Celkem: 0.162+0.285+0.323+0.109=0.879 [E]</t>
  </si>
  <si>
    <t>13010962</t>
  </si>
  <si>
    <t>ocel profilová HE-A 220 jakost 11 375</t>
  </si>
  <si>
    <t>417321414</t>
  </si>
  <si>
    <t>Ztužující pásy a věnce z betonu železového (bez výztuže) tř. C 20/25</t>
  </si>
  <si>
    <t>1.NP  
Severní přístavba  0.812*0.93*0.25=0.189 [A] 
9.90*0.589*0.25=1.458 [B] 
10.47*0.657*0.25=1.720 [C] 
4.844*0.569*0.25=0.689 [D] 
4.61*0.464*0.25=0.535 [E] 
4.152*0.318*0.25=0.330 [F] 
8.597*0.45*0.25=0.967 [G] 
4.188*0.31*0.25=0.325 [H] 
4.978*0.375*0.25=0.467 [I] 
Jižní přístavba  8.604*0.337*0.25=0.725 [J] 
5.004*0.221*0.25=0.276 [K] 
10.034*0.841*0.25=2.110 [L] 
3.38*0.61*0.25=0.515 [M] 
3.944*0.405*0.25=0.399 [N] 
4.729*0.965*0.25=1.141 [O] 
3.385*0.30*0.25=0.254 [P] 
4.684*0.30*0.25=0.351 [Q] 
3.NP  25.10*0.50*0.20=2.510 [R] 
2*6.35*0.50*0.20=1.270 [S] 
2*1.95*0.45*0.20=0.351 [T] 
Celkem: 0.189+1.458+1.72+0.689+0.535+0.33+0.967+0.325+0.467+0.725+0.276+2.11+0.515+0.399+1.141+0.254+0.351+2.51+1.27+0.351=16.582 [U]</t>
  </si>
  <si>
    <t>417351115</t>
  </si>
  <si>
    <t>Bednění bočnic ztužujících pásů a věnců včetně vzpěr zřízení</t>
  </si>
  <si>
    <t>1.NP  
Severní přístavba  0.812*2*0.25=0.406 [A] 
9.90*2*0.25=4.950 [B] 
10.47*2*0.25=5.235 [C] 
4.844*2*0.25=2.422 [D] 
4.61*2*0.25=2.305 [E] 
4.152*2*0.25=2.076 [F] 
8.597*2*0.25=4.299 [G] 
4.188*2*0.25=2.094 [H] 
4.978*2*0.25=2.489 [I] 
Jižní přístavba  8.604*2*0.25=4.302 [J] 
5.004*2*0.25=2.502 [K] 
10.034*2*0.25=5.017 [L] 
3.38*2*0.25=1.690 [M] 
3.944*2*0.25=1.972 [N] 
4.729*2*0.25=2.365 [O] 
3.385*2*0.25=1.693 [P] 
4.684*2*0.25=2.342 [Q] 
3.NP  25.10*2*0.20=10.040 [R] 
2*6.35*2*0.20=5.080 [S] 
2*1.95*2*0.20=1.560 [T] 
Celkem: 0.406+4.95+5.235+2.422+2.305+2.076+4.299+2.094+2.489+4.302+2.502+5.017+1.69+1.972+2.365+1.693+2.342+10.04+5.08+1.56=64.839 [U]</t>
  </si>
  <si>
    <t>417351116</t>
  </si>
  <si>
    <t>Bednění bočnic ztužujících pásů a věnců včetně vzpěr odstranění</t>
  </si>
  <si>
    <t>417361821</t>
  </si>
  <si>
    <t>Výztuž ztužujících pásů a věnců z betonářské oceli 10 505 (R) nebo BSt 500</t>
  </si>
  <si>
    <t>výztuž věnců 
16.582*0.09=1.492 [A]</t>
  </si>
  <si>
    <t>Úprava povrchů vnitřních</t>
  </si>
  <si>
    <t>611315421</t>
  </si>
  <si>
    <t>Oprava vápenné omítky vnitřních ploch štukové dvouvrstvé, tloušťky do 20 mm a tloušťky štuku do 3 mm stropů, v rozsahu opravované plochy do 10%</t>
  </si>
  <si>
    <t>0P 01  3.56=3.560 [A] 
0P 25  6.25=6.250 [B] 
1P 01  12.88=12.880 [C] 
2P 01  13.86=13.860 [D] 
2P 02  6.14=6.140 [E] 
Celkem: 3.56+6.25+12.88+13.86+6.14=42.690 [F]</t>
  </si>
  <si>
    <t>612315413</t>
  </si>
  <si>
    <t>Oprava vápenné omítky vnitřních ploch hladké, tloušťky do 20 mm stěn, v rozsahu opravované plochy přes 30 do 50%</t>
  </si>
  <si>
    <t>629995213</t>
  </si>
  <si>
    <t>Očištění vnějších ploch tryskáním křemičitým pískem nesušeným ( metodou torbo tryskání), povrchu kamenného přírodního tvrdého</t>
  </si>
  <si>
    <t>stávající schody 
1S 01 8.32=8.320 [A] 
OP 01 6.32=6.320 [B] 
1P 01 2*2.86*1.65=9.438 [C] 
Celkem: 8.32+6.32+9.438=24.078 [D]</t>
  </si>
  <si>
    <t>Podlahy a podlahové konstrukce</t>
  </si>
  <si>
    <t>631311134</t>
  </si>
  <si>
    <t>Mazanina z betonu prostého bez zvýšených nároků na prostředí tl. přes 120 do 240 mm tř. C 16/20</t>
  </si>
  <si>
    <t>219.47*0.15=32.921 [A]</t>
  </si>
  <si>
    <t>631319013</t>
  </si>
  <si>
    <t>Příplatek k cenám mazanin za úpravu povrchu mazaniny přehlazením, mazanina tl. přes 120 do 240 mm</t>
  </si>
  <si>
    <t>631362021</t>
  </si>
  <si>
    <t>Výztuž mazanin ze svařovaných sítí z drátů typu KARI</t>
  </si>
  <si>
    <t>219.47*4.40*1.10/1000=1.062 [A]</t>
  </si>
  <si>
    <t>632441213</t>
  </si>
  <si>
    <t>Potěr anhydritový samonivelační litý tř. C 20, tl. přes 35 do 40 mm</t>
  </si>
  <si>
    <t>46.06=46.060 [A]</t>
  </si>
  <si>
    <t>632441215</t>
  </si>
  <si>
    <t>Potěr anhydritový samonivelační litý tř. C 20, tl. přes 45 do 50 mm</t>
  </si>
  <si>
    <t>23.3+173.79=197.090 [A]</t>
  </si>
  <si>
    <t>632441291</t>
  </si>
  <si>
    <t>Potěr anhydritový samonivelační litý Příplatek k cenám za každých dalších i započatých 5 mm tloušťky přes 50 mm tř. C 20</t>
  </si>
  <si>
    <t>tl.15mm 
173.79*3=521.370 [A]</t>
  </si>
  <si>
    <t>632451101</t>
  </si>
  <si>
    <t>Potěr cementový samonivelační ze suchých směsí tloušťky přes 2 do 5 mm</t>
  </si>
  <si>
    <t>219.47=219.470 [A]</t>
  </si>
  <si>
    <t>632451105</t>
  </si>
  <si>
    <t>Potěr cementový samonivelační ze suchých směsí tloušťky přes 10 do 15 mm</t>
  </si>
  <si>
    <t>spádová vrstva 
23.3=23.300 [A]</t>
  </si>
  <si>
    <t>632451212</t>
  </si>
  <si>
    <t>Potěr cementový samonivelační litý tř. C 20, tl. přes 35 do 40 mm</t>
  </si>
  <si>
    <t>64.2+69.68+60.6=194.480 [A]</t>
  </si>
  <si>
    <t>632451213</t>
  </si>
  <si>
    <t>Potěr cementový samonivelační litý tř. C 20, tl. přes 40 do 45 mm</t>
  </si>
  <si>
    <t>43.17+69.42=112.590 [A]</t>
  </si>
  <si>
    <t>711493112</t>
  </si>
  <si>
    <t>Izolace proti podpovrchové a tlakové vodě - ostatní na ploše vodorovné V jednosložkovou na bázi cementu</t>
  </si>
  <si>
    <t>dvě vrstvy 
219.47*2=438.940 [A]</t>
  </si>
  <si>
    <t>776131111</t>
  </si>
  <si>
    <t>Příprava podkladu vyztužení podkladu armovacím pletivem ze skelných vláken</t>
  </si>
  <si>
    <t>64.2+69.68+60.6+43.17+69.42+23.3+173.79=504.160 [A]</t>
  </si>
  <si>
    <t>Osazování výplní otvorů</t>
  </si>
  <si>
    <t>642942111</t>
  </si>
  <si>
    <t>Osazování zárubní nebo rámů kovových dveřních lisovaných nebo z úhelníků bez dveřních křídel na cementovou maltu, plochy otvoru do 2,5 m2</t>
  </si>
  <si>
    <t>D 054+7=11.000 [A] 
D 06 1+1=2.000 [B] 
Celkem: 11+2=13.000 [C]</t>
  </si>
  <si>
    <t>55331521</t>
  </si>
  <si>
    <t>zárubeň ocelová pro sádrokarton 100 levá/pravá 700</t>
  </si>
  <si>
    <t>D 054+7=11.000 [A]</t>
  </si>
  <si>
    <t>55331522</t>
  </si>
  <si>
    <t>zárubeň ocelová pro sádrokarton 100 levá/pravá 800</t>
  </si>
  <si>
    <t>D 06 1+1=2.000 [A]</t>
  </si>
  <si>
    <t>711111001</t>
  </si>
  <si>
    <t>Provedení izolace proti zemní vlhkosti natěradly a tmely za studena na ploše vodorovné V nátěrem penetračním</t>
  </si>
  <si>
    <t>219.47=219.470 [A] 
69.42+43.17=112.590 [B] 
Celkem: 219.47+112.59=332.060 [C]</t>
  </si>
  <si>
    <t>11163150</t>
  </si>
  <si>
    <t>lak penetrační asfaltový</t>
  </si>
  <si>
    <t>711141559</t>
  </si>
  <si>
    <t>Provedení izolace proti zemní vlhkosti pásy přitavením vodorovné NAIP</t>
  </si>
  <si>
    <t>CS ÚRS 2020 02</t>
  </si>
  <si>
    <t>Provedení izolace proti zemní vlhkosti pásy přitavením  NAIP na ploše vodorovné V</t>
  </si>
  <si>
    <t>(69.42+43.17)*2=225.180 [A]</t>
  </si>
  <si>
    <t>1. Izolace plochy jednotlivě do 10 m2 se oceňují skladebně cenou příslušné izolace a cenou 711 19-9097 Příplatek za plochu do 10 m2.</t>
  </si>
  <si>
    <t>62832001</t>
  </si>
  <si>
    <t>pás asfaltový natavitelný oxidovaný tl 3,5mm typu V60 S35 s vložkou ze skleněné rohože, s jemnozrnným minerálním posypem</t>
  </si>
  <si>
    <t>cementová zálivka zpevnění násypu 
64.2+69.68=133.880 [A] 
238.28=238.280 [B] 
Celkem: 133.88+238.28=372.160 [C]</t>
  </si>
  <si>
    <t>634111113</t>
  </si>
  <si>
    <t>Obvodová dilatace mezi stěnou a mazaninou nebo potěrem pružnou těsnicí páskou na bázi syntetického kaučuku výšky 80 mm</t>
  </si>
  <si>
    <t>64.2+69.68+60.6+23.3+173.79=391.570 [A]</t>
  </si>
  <si>
    <t>713121111</t>
  </si>
  <si>
    <t>Montáž tepelné izolace podlah rohožemi, pásy, deskami, dílci, bloky (izolační materiál ve specifikaci) kladenými volně jednovrstvá</t>
  </si>
  <si>
    <t>60715153</t>
  </si>
  <si>
    <t>deska dřevovláknitá zvukově izolační tl 5mm</t>
  </si>
  <si>
    <t>28375914</t>
  </si>
  <si>
    <t>deska EPS 150 do plochých střech a podlah ?=0,035 tl 100mm</t>
  </si>
  <si>
    <t>713121112</t>
  </si>
  <si>
    <t>Montáž tepelné izolace podlah rohožemi, pásy, deskami, dílci, bloky (izolační materiál ve specifikaci) kladenými volně jednovrstvá mezi trámy</t>
  </si>
  <si>
    <t>238.28*2=476.560 [A]</t>
  </si>
  <si>
    <t>63482224</t>
  </si>
  <si>
    <t>deska tepelně izolační z pěnového skla s kašírovanou fólií se skelným vláknem podlahová ?=0,045-0,048 tl 40mm</t>
  </si>
  <si>
    <t>238.28=238.280 [A] 
238.28 * 1.02Koeficient množství=243.046 [B]</t>
  </si>
  <si>
    <t>63482281</t>
  </si>
  <si>
    <t>deska tepelně izolační z pěnového skla s kašírovanou fólií se skelným vláknem podlahová ?=0,045-0,048 tl 120mm</t>
  </si>
  <si>
    <t>713121312</t>
  </si>
  <si>
    <t>Montáž tepelné izolace podlah izolačním zásypem volně sypaným, tloušťky vrstvy přes 50 do 100 mm</t>
  </si>
  <si>
    <t>64.2+69.68=133.880 [A]</t>
  </si>
  <si>
    <t>58761502</t>
  </si>
  <si>
    <t>kamenivo keramické lehké frakce 4/8</t>
  </si>
  <si>
    <t>(64.2+69.68)*0.09=12.049 [A]</t>
  </si>
  <si>
    <t>713121313</t>
  </si>
  <si>
    <t>Montáž tepelné izolace podlah izolačním zásypem volně sypaným, tloušťky vrstvy přes 100 mm</t>
  </si>
  <si>
    <t>238.28=238.280 [A]</t>
  </si>
  <si>
    <t>238.28*0.30=71.484 [A]</t>
  </si>
  <si>
    <t>713191132</t>
  </si>
  <si>
    <t>Montáž tepelné izolace stavebních konstrukcí - doplňky a konstrukční součásti podlah, stropů vrchem nebo střech překrytím fólií separační z PE</t>
  </si>
  <si>
    <t>28329011</t>
  </si>
  <si>
    <t>fólie PE vyztužená pro parotěsnou vrstvu (reakce na oheň - třída F) 110g/m2</t>
  </si>
  <si>
    <t>501-R.pol</t>
  </si>
  <si>
    <t>Svítidlo zavěšené polodlouhé OP02, OP03, OP04 - ozn.501 - D+M - DLE SPECIFIKACE PD viz. specifikace interiér</t>
  </si>
  <si>
    <t>Svítidlo zavěšené polodlouhé OP02, OP03, OP04 - ozn.501 - D+M - DLE SPECIFIKACE PD  
viz. specifikace interiér</t>
  </si>
  <si>
    <t>502-R.pol</t>
  </si>
  <si>
    <t>Vestavné bodové stropní svítidlo - ozn.502 - D+M - DLE SPECIFIKACE PD OP23, OP41, OP42, OP44, OP45, OP46, OP47, OP47b viz. specifikace interiér</t>
  </si>
  <si>
    <t>Vestavné bodové stropní svítidlo - ozn.502 - D+M - DLE SPECIFIKACE PD  
OP23, OP41, OP42, OP44, OP45, OP46, OP47, OP47b  
viz. specifikace interiér</t>
  </si>
  <si>
    <t>503-R.pol.</t>
  </si>
  <si>
    <t>Svítidlo přisazené, polodlouhé - ozn.503 - D+M - DLE SPECIFIKACE PD OP25, 1P02 viz. specifikace interiér</t>
  </si>
  <si>
    <t>Svítidlo přisazené, polodlouhé - ozn.503 - D+M - DLE SPECIFIKACE PD  
OP25, 1P02  
viz. specifikace interiér</t>
  </si>
  <si>
    <t>504-R.pol</t>
  </si>
  <si>
    <t>Nástěnné svítidlo na schodišti - ozn.504 - D+M - DLE SPECIFIKACE PD viz. specifikace interiér</t>
  </si>
  <si>
    <t>Nástěnné svítidlo na schodišti - ozn.504 - D+M - DLE SPECIFIKACE PD  
viz. specifikace interiér</t>
  </si>
  <si>
    <t>520-R.pol</t>
  </si>
  <si>
    <t>LED svítidlo zápustné štěrbinovéliniové OP02, OP03 - ozn.520 - D+M - DLE SPECIFIKACE PD viz. specifikace interiér</t>
  </si>
  <si>
    <t>LED svítidlo zápustné štěrbinovéliniové OP02, OP03 - ozn.520 - D+M - DLE SPECIFIKACE PD  
viz. specifikace interiér</t>
  </si>
  <si>
    <t>998741203</t>
  </si>
  <si>
    <t>Přesun hmot pro silnoproud stanovený procentní sazbou (%) z ceny vodorovná dopravní vzdálenost do 50 m v objektech výšky přes 12 do 24 m</t>
  </si>
  <si>
    <t>762</t>
  </si>
  <si>
    <t>Konstrukce tesařské</t>
  </si>
  <si>
    <t>762083111</t>
  </si>
  <si>
    <t>Práce společné pro tesařské konstrukce impregnace řeziva máčením proti dřevokaznému hmyzu a houbám, třída ohrožení 1 a 2 (dřevo v interiéru)</t>
  </si>
  <si>
    <t>3.276+0.442+2.479=6.197 [A]</t>
  </si>
  <si>
    <t>762511241</t>
  </si>
  <si>
    <t>Podlahové konstrukce podkladové z dřevoštěpkových desek OSB jednovrstvých šroubovaných na sraz, tloušťky desky 10 mm</t>
  </si>
  <si>
    <t>64.2+69.68+60.6=194.480 [A] 
23.3+173.79=197.090 [B] 
Celkem: 194.48+197.09=391.570 [C]</t>
  </si>
  <si>
    <t>762511286</t>
  </si>
  <si>
    <t>Podlahové konstrukce podkladové z dřevoštěpkových desek OSB dvouvrstvých lepených na pero a drážku 2x18 mm</t>
  </si>
  <si>
    <t>Přístavky - podkroví - VZT - podlaha 
16.30*1.20=19.560 [A] 
15.00*1.20=18.000 [B] 
Celkem: 19.56+18=37.560 [C]</t>
  </si>
  <si>
    <t>762512261</t>
  </si>
  <si>
    <t>Podlahové konstrukce podkladové montáž roštu podkladového</t>
  </si>
  <si>
    <t>238.28/0.60=397.133 [A]</t>
  </si>
  <si>
    <t>60516102</t>
  </si>
  <si>
    <t>řezivo smrkové sušené tl 60-70mm</t>
  </si>
  <si>
    <t>238.28/0.60*0.06*0.125*1.10=3.276 [A]</t>
  </si>
  <si>
    <t>762526110</t>
  </si>
  <si>
    <t>Položení podlah položení polštářů pod podlahy osové vzdálenosti do 650 mm</t>
  </si>
  <si>
    <t>60514103</t>
  </si>
  <si>
    <t>řezivo jehličnaté lať 30x50mm</t>
  </si>
  <si>
    <t>(64.2+69.68+60.6)/0.60*0.03*0.05/1.10=0.442 [A]</t>
  </si>
  <si>
    <t>762713131</t>
  </si>
  <si>
    <t>Montáž prostorových vázaných konstrukcí z řeziva hoblovaného průřezové plochy přes 224 do 288 cm2</t>
  </si>
  <si>
    <t>Přístavky - podkroví - VZT - podlaha - nosná konstrukce 
16.30*3=48.900 [A] 
15.00*3=45.000 [B] 
Celkem: 48.9+45=93.900 [C]</t>
  </si>
  <si>
    <t>60512135</t>
  </si>
  <si>
    <t>hranol stavební řezivo průřezu do 288cm2 do dl 6m</t>
  </si>
  <si>
    <t>Přístavky - podkroví - VZT - podlaha - nosná konstrukce 
16.30*3*0.12*0.20*1.10=1.291 [A] 
15.00*3*0.12*0.20*1.10=1.188 [B] 
Celkem: 1.291+1.188=2.479 [C]</t>
  </si>
  <si>
    <t>762795000</t>
  </si>
  <si>
    <t>Spojovací prostředky prostorových vázaných konstrukcí hřebíky, svory, fixační prkna</t>
  </si>
  <si>
    <t>3.276+0.442+2.479=6.197 [A] 
391.57*0.01=3.916 [B] 
37.56*0.018*2=1.352 [C] 
238.28*0.018*2=8.578 [D] 
Celkem: 6.197+3.916+1.352+8.578=20.043 [E]</t>
  </si>
  <si>
    <t>998762103</t>
  </si>
  <si>
    <t>Přesun hmot pro konstrukce tesařské stanovený z hmotnosti přesunovaného materiálu vodorovná dopravní vzdálenost do 50 m v objektech výšky přes 12 do 24 m</t>
  </si>
  <si>
    <t>763</t>
  </si>
  <si>
    <t>Konstrukce suché výstavby</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</si>
  <si>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</si>
  <si>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</si>
  <si>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</si>
  <si>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1.NP 
0P 25 1.40*2.10-0.80*1.97=1.364 [A] 
0P 26 (5.525+3.10)*3.30=28.463 [B] 
-(1.63*2.10+2.80*2.10)=-9.303 [C] 
0P 29 (5.55+4.96)*3.30=34.683 [D] 
-2*1.50*2.10=-6.300 [E] 
'3.NP 
2P 02 3.78*4.08=15.422 [F] 
-0.80*1.97=-1.576 [G] 
Celkem: 1.364+28.463+-9.303+34.683+-6.3+15.422+-1.576=62.753 [H]</t>
  </si>
  <si>
    <t>763111333</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</si>
  <si>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</si>
  <si>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100 mm, profil 75, s izolací, EI 30, Rw do 45 dB</t>
  </si>
  <si>
    <t>1.NP 
0P 05 0.90*3.70-0.70*1.97=1.951 [A] 
0P 27c (0.68+1.35)*3.30=6.699 [B] 
0P 41 2.175*3.70-0.70*1.97=6.669 [C] 
0P 48 až 54 2*(1.805*2.70-0.70*1.97)=6.989 [D] 
2*0.80*2.00=3.200 [E] 
Celkem: 1.951+6.699+6.669+6.989+3.2=25.508 [F]</t>
  </si>
  <si>
    <t>763111336</t>
  </si>
  <si>
    <t>Příčka ze sádrokartonových desek s nosnou konstrukcí z jednoduchých ocelových profilů UW, CW jednoduše opláštěná deskou impregnovanou H2 tl. 12,5 mm, příčka tl. 125 mm, profil 100, s izolací, EI 30, Rw do 48 dB</t>
  </si>
  <si>
    <t>1.NP 
0P 05 + 08 (1.75+0.90+3.325+5.165)*3.70=41.218 [A] 
-(0.70*1.97+2*0.80*1.97)=-4.531 [B] 
0P 23, 41 až 47 (3.20+1.85+1.81+3.60)*3.70=38.702 [C] 
-(0.80*1.97+0.70*1.97)=-2.955 [D] 
0P 48 až 54 4.53*2.70=12.231 [E] 
'2.NP 
0P 16 1.75*3.10-0.70*1.97=4.046 [F] 
Celkem: 41.218+-4.531+38.702+-2.955+12.231+4.046=88.711 [G]</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</si>
  <si>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</si>
  <si>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</si>
  <si>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</si>
  <si>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1.NP 
0P 27 0.80*2.10=1.680 [A] 
'2.NP 
1P 22 0.80*2.02=1.616 [B] 
Celkem: 1.68+1.616=3.296 [C]</t>
  </si>
  <si>
    <t>763111429</t>
  </si>
  <si>
    <t>Příčka ze sádrokartonových desek s nosnou konstrukcí z jednoduchých ocelových profilů UW, CW dvojitě opláštěná deskami protipožárními DF tl. 2 x 12,5 mm EI 90,</t>
  </si>
  <si>
    <t>Příčka ze sádrokartonových desek s nosnou konstrukcí z jednoduchých ocelových profilů UW, CW dvojitě opláštěná deskami protipožárními DF tl. 2 x 12,5 mm EI 90, příčka tl. 200 mm, profil 150, s izolací, Rw do 56 dB</t>
  </si>
  <si>
    <t>1.NP 
1P 35 0.80*2.02=1.616 [A]</t>
  </si>
  <si>
    <t>763111717</t>
  </si>
  <si>
    <t>Příčka ze sádrokartonových desek ostatní konstrukce a práce na příčkách ze sádrokartonových desek základní penetrační nátěr (oboustranný)</t>
  </si>
  <si>
    <t>62.753+25.508+88.711+3.296+1.616=181.884 [A]</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</si>
  <si>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</si>
  <si>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</si>
  <si>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</si>
  <si>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1.NP 
0P 02 5.79*3.90=22.581 [A] 
0P 03 5.05*4.12=20.806 [B] 
0P 24 (0.765+0.275*2)*3.90=5.129 [C] 
1.745*2.15=3.752 [D] 
'2.NP 
1P 02 4.29*3.65-0.65*0.65=15.236 [E] 
1P 11 1.60*3.10-1.00*2.02=2.940 [F] 
1P 13 1.00*2.215=2.215 [G] 
0.80*2.02=1.616 [H] 
1P 12 1.00*2.215=2.215 [I] 
1P 14 1.635*2.02=3.303 [J] 
1P 23 (0.60+0.40)*3.30=3.300 [K] 
0.80*2.02=1.616 [L] 
1P 31 1.00*2.215=2.215 [M] 
1P 35 1.00*2.50=2.500 [N] 
1P 36 1.03*2.215=2.281 [O] 
5.05*3.30=16.665 [P] 
Celkem: 22.581+20.806+5.129+3.752+15.236+2.94+2.215+1.616+2.215+3.303+3.3+1.616+2.215+2.5+2.281+16.665=108.370 [Q]</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</si>
  <si>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</si>
  <si>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</si>
  <si>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</si>
  <si>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0P 05b0.90*1.20=1.080 [A] 
0P 42+43 (0.975+0.55+1.05)*3.10=7.983 [B] 
1.50*1.20=1.800 [C] 
0P 46, 47, 47b (0.925+0.925+0.90)*3.70=10.175 [D] 
0P 44 1.935*3.70=7.160 [E] 
0P 51 0.90*1.20=1.080 [F] 
0P 54 0.90*1.20=1.080 [G] 
'2.NP 
1P 15 3.24*0.95=3.078 [H] 
1.60*1.20=1.920 [I] 
(0.90+0.20)*3.10=3.410 [J] 
1P 16 (0.90+1.50)*1.20=2.880 [K] 
1.05*3.10=3.255 [L] 
1P26 2.10*0.95=1.995 [M] 
(1.42+1.75)*1.20=3.804 [N] 
1P33 2.00*1.20=2.400 [O] 
2.21*0.95=2.100 [P] 
Celkem: 1.08+7.983+1.8+10.175+7.16+1.08+1.08+3.078+1.92+3.41+2.88+3.255+1.995+3.804+2.4+2.1=55.200 [Q]</t>
  </si>
  <si>
    <t>763121714</t>
  </si>
  <si>
    <t>Stěna předsazená ze sádrokartonových desek ostatní konstrukce a práce na předsazených stěnách ze sádrokartonových desek základní penetrační nátěr</t>
  </si>
  <si>
    <t>108.37+55.20=163.570 [A]</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</si>
  <si>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</si>
  <si>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</si>
  <si>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</si>
  <si>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ozn.302  OP23 5.20=5.200 [A] 
'1.NP - DLE SPECIFIKACE PD 
OP 24, 26, 29, 29B 57.47+16.33+13.20+13.64=100.640 [B] 
'2.NP - DLE SPECIFIKACE PD 
5.39+25.67+16.35+3.62=51.030 [C] 
4.17+30.53+13.00+14.43=62.130 [D] 
6.13+11.96+29.79+12.75=60.630 [E] 
Celkem: 5.2+100.64+51.03+62.13+60.63=279.630 [F]</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</si>
  <si>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</si>
  <si>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</si>
  <si>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</si>
  <si>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S 03 - podkroví 557.00=557.000 [A]</t>
  </si>
  <si>
    <t>763131441</t>
  </si>
  <si>
    <t>Podhled ze sádrokartonových desek dvouvrstvá zavěšená spodní konstrukce z ocelových profilů CD, UD dvojitě opláštěná deskami protipožárními DF, tl. 2 x 12,5 mm,</t>
  </si>
  <si>
    <t>Podhled ze sádrokartonových desek dvouvrstvá zavěšená spodní konstrukce z ocelových profilů CD, UD dvojitě opláštěná deskami protipožárními DF, tl. 2 x 12,5 mm, bez izolace, REI do 120</t>
  </si>
  <si>
    <t>1.NP 
'OP 25, 27, 27b, 27c, 28 
6.25+10.35+19.41+0.84+8.10=44.950 [A] 
'OP 48, 49, 51, 52,  53, 54 
4.66+1.72+1.63+4.66+1.72+1.63=16.020 [B] 
Celkem: 44.95+16.02=60.970 [C]</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</si>
  <si>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</si>
  <si>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</si>
  <si>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</si>
  <si>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 DLE SPECIFIKACE PD 
6.38+1.73+0.94+5.62+1.26+7.35=23.280 [A]</t>
  </si>
  <si>
    <t>763131714</t>
  </si>
  <si>
    <t>Podhled ze sádrokartonových desek ostatní práce a konstrukce na podhledech ze sádrokartonových desek základní penetrační nátěr</t>
  </si>
  <si>
    <t>279.63+557.00+60.97+23.28+81.89+67.60=1 070.370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</si>
  <si>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</si>
  <si>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</si>
  <si>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</si>
  <si>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</si>
  <si>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763135102</t>
  </si>
  <si>
    <t>Montáž sádrokartonového podhledu kazetového demontovatelného, velikosti kazet 600x600 mm včetně zavěšené nosné konstrukce polozapuštěné</t>
  </si>
  <si>
    <t>1.NP - DLE SPECIFIKACE PD 
2.97+1.49+1.30+3.50+8.02+3.22+2.41+15.56+4.72=43.190 [A] 
10.35+19.41+0.84+8.10=38.700 [B] 
Celkem: 43.19+38.7=81.890 [C]</t>
  </si>
  <si>
    <t>59030570</t>
  </si>
  <si>
    <t>podhled kazetový bez děrování viditelný rastr tl 10mm 600x600mm</t>
  </si>
  <si>
    <t>763-301</t>
  </si>
  <si>
    <t>Podhled ze sádrokartonových desek dvouvrstvá zavěšená spodní konstrukce z ocelových profilů CD, UD jednoduše opláštěná deskou impregnovanou AKU - H2, tl. 12,5 m</t>
  </si>
  <si>
    <t>Podhled ze sádrokartonových desek dvouvrstvá zavěšená spodní konstrukce z ocelových profilů CD, UD jednoduše opláštěná deskou impregnovanou AKU - H2, tl. 12,5 mm, bez izolace  
DLE PECIFIKACE PD - tabulka interiérových prvků</t>
  </si>
  <si>
    <t>ozn.301 - OP02, OP03, OP04 67.60=67.600 [A]</t>
  </si>
  <si>
    <t>763431001</t>
  </si>
  <si>
    <t>Montáž podhledu minerálního včetně zavěšeného roštu viditelného s panely vyjímatelnými, velikosti panelů do 0,36 m2</t>
  </si>
  <si>
    <t>minerální podhled akustický , voděodolný 600/600 - ozn.301  18.90=18.900 [A]</t>
  </si>
  <si>
    <t>59036010</t>
  </si>
  <si>
    <t>panel akustický nebarvená hrana viditelný rošt bílá rastr š 24mm tl 20mm</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</si>
  <si>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</si>
  <si>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</si>
  <si>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</si>
  <si>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766</t>
  </si>
  <si>
    <t>Konstrukce truhlářské</t>
  </si>
  <si>
    <t>611-120</t>
  </si>
  <si>
    <t>Bezpečnostní pokladní přepážka 1430/2200mm - D + M - DLE SPECIFIKACE PD  ozn.120¨  tabulka interiérových prvků</t>
  </si>
  <si>
    <t>Bezpečnostní pokladní přepážka 1430/2200mm - D + M - DLE SPECIFIKACE PD   
ozn.120¨  
 tabulka interiérových prvků</t>
  </si>
  <si>
    <t>611-125</t>
  </si>
  <si>
    <t>Interiérová zástěna pokladen - ozn.125 - D+M DLE SPECIFIKACE PD - tabulka interiérových prvků</t>
  </si>
  <si>
    <t>Interiérová zástěna pokladen - ozn.125 - D+M  
DLE SPECIFIKACE PD - tabulka interiérových prvků</t>
  </si>
  <si>
    <t>766660001</t>
  </si>
  <si>
    <t>Montáž dveřních křídel dřevěných nebo plastových otevíravých do ocelové zárubně povrchově upravených jednokřídlových, šířky do 800 mm</t>
  </si>
  <si>
    <t>61160325</t>
  </si>
  <si>
    <t>dveře jednokřídlé dřevěné vč. mřížky Al plné600-700x1970mm</t>
  </si>
  <si>
    <t>61160326</t>
  </si>
  <si>
    <t>dveře jednokřídlé dřevěné vč. mřížky Al plné 800-900x1970mm</t>
  </si>
  <si>
    <t>766660352</t>
  </si>
  <si>
    <t>Montáž dveřních křídel dřevěných nebo plastových posuvných dveří do pojezdu na stěnu výšky do 2,5 m jednokřídlových, průchozí šířky přes 800 do 1200 mm</t>
  </si>
  <si>
    <t>D 08 1=1.000 [A]</t>
  </si>
  <si>
    <t>61182352</t>
  </si>
  <si>
    <t>kování posuvné pro dveře posuvné na stěnu do garnyže pro š 125,145,165,185mm</t>
  </si>
  <si>
    <t>DLE SPECIFIKACE PD 100/2100 
D 08 1=1.000 [A]</t>
  </si>
  <si>
    <t>766660729</t>
  </si>
  <si>
    <t>Montáž dveřních doplňků dveřního kování interiérového štítku s klikou</t>
  </si>
  <si>
    <t>D 054+7=11.000 [A] 
D 06 1+1=2.000 [B] 
D 01 1=1.000 [C] 
7 02 4+3=7.000 [D] 
7 03 6+3=9.000 [E] 
7 04 1=1.000 [F] 
Celkem: 11+2+1+7+9+1=31.000 [G]</t>
  </si>
  <si>
    <t>54914620</t>
  </si>
  <si>
    <t>kování dveřní vrchní klika včetně rozet a montážního materiálu R PZ nerez PK</t>
  </si>
  <si>
    <t>766682111</t>
  </si>
  <si>
    <t>Montáž zárubní dřevěných, plastových nebo z lamina obložkových, pro dveře jednokřídlové, tloušťky stěny do 170 mm</t>
  </si>
  <si>
    <t>D 01 1=1.000 [A] 
D 02 4+3=7.000 [B] 
D 03 6+3=9.000 [C] 
1 04 1=1.000 [D] 
Celkem: 1+7+9+1=18.000 [E]</t>
  </si>
  <si>
    <t>61181100</t>
  </si>
  <si>
    <t>zárubeň obložková interiérová pro dveře 1křídlé tl 80-150mm dýha</t>
  </si>
  <si>
    <t>61164082</t>
  </si>
  <si>
    <t>dveře jednokřídlé dřevotřískové profilované povrch dýhovaný plné 700x1970/2100mm</t>
  </si>
  <si>
    <t>D 02 4+3=7.000 [A]</t>
  </si>
  <si>
    <t>61164080</t>
  </si>
  <si>
    <t>dveře jednokřídlé dřevotřískové profilované povrch dýhovaný plné 600x1970/2100mm</t>
  </si>
  <si>
    <t>D 01 1=1.000 [A]</t>
  </si>
  <si>
    <t>61164084</t>
  </si>
  <si>
    <t>dveře jednokřídlé dřevotřískové profilované povrch dýhovaný plné 800x1970/2100mm</t>
  </si>
  <si>
    <t>D 03 6+3=9.000 [A]</t>
  </si>
  <si>
    <t>61164086</t>
  </si>
  <si>
    <t>dveře jednokřídlé dřevotřískové profilované povrch dýhovaný plné 900x1970/2100mm</t>
  </si>
  <si>
    <t>766682211</t>
  </si>
  <si>
    <t>Montáž zárubní dřevěných, plastových nebo z lamina obložkových protipožárních, pro dveře jednokřídlové, tloušťky stěny do 170 mm</t>
  </si>
  <si>
    <t>D 11 1+3=4.000 [A]</t>
  </si>
  <si>
    <t>61182259</t>
  </si>
  <si>
    <t>zárubeň protipožární pro dveře 1křídlé 600,700,800,900x1970mm tl 60-170mm dub,buk</t>
  </si>
  <si>
    <t>61165-R.pol. D1</t>
  </si>
  <si>
    <t>dveře jednokřídlé  protipožární EI (EW) 30 D3 plné 900x1970/2100mm - profilované DLE SPECIFIKACE PD - tabulka dveří -  vč.kování - ozn.D 11</t>
  </si>
  <si>
    <t>dveře jednokřídlé  protipožární EI (EW) 30 D3 plné 900x1970/2100mm - profilované  
DLE SPECIFIKACE PD - tabulka dveří -  vč.kování - ozn.D 11</t>
  </si>
  <si>
    <t>766694121</t>
  </si>
  <si>
    <t>Montáž ostatních truhlářských konstrukcí parapetních desek dřevěných nebo plastových šířky přes 300 mm, délky do 1000 mm</t>
  </si>
  <si>
    <t>O 01 8=8.000 [A] 
O 06  4=4.000 [B] 
'původní okna :  
1.NP 4=4.000 [C] 
3.NP 4=4.000 [D] 
Celkem: 8+4+4+4=20.000 [E]</t>
  </si>
  <si>
    <t>766694122</t>
  </si>
  <si>
    <t>Montáž ostatních truhlářských konstrukcí parapetních desek dřevěných nebo plastových šířky přes 300 mm, délky přes 1000 do 1600 mm</t>
  </si>
  <si>
    <t>O 04 2=2.000 [A] 
O 05 2=2.000 [B] 
'původní okna :  
1.NP 16=16.000 [C] 
2.NP  1=1.000 [D] 
Celkem: 2+2+16+1=21.000 [E]</t>
  </si>
  <si>
    <t>766694123</t>
  </si>
  <si>
    <t>Montáž ostatních truhlářských konstrukcí parapetních desek dřevěných nebo plastových šířky přes 300 mm, délky přes 1600 do 2600 mm</t>
  </si>
  <si>
    <t>O 078=8.000 [A] 
O 08 6=6.000 [B] 
'původní okna :  
1.NP  3=3.000 [C] 
Celkem: 8+6+3=17.000 [D]</t>
  </si>
  <si>
    <t>61144019</t>
  </si>
  <si>
    <t>koncovka k parapetu plastovému vnitřnímu 1 pár</t>
  </si>
  <si>
    <t>SADA</t>
  </si>
  <si>
    <t>20+21+17=58.000 [A]</t>
  </si>
  <si>
    <t>61140082</t>
  </si>
  <si>
    <t>parapet plastový vnitřní – š 400mm, barva bílá</t>
  </si>
  <si>
    <t>O 01 0.85*8=6.800 [A] 
O 04  1.15*2=2.300 [B] 
O 05  1.18*2=2.360 [C] 
O 06 0.75*4=3.000 [D] 
O 07  1.90*8=15.200 [E] 
O 08  1.90*6=11.400 [F] 
'původní okna  
1.NP  0.60*2=1.200 [G] 
1.17=1.170 [H] 
1.19*3=3.570 [I] 
1.15*5=5.750 [J] 
1.18*4=4.720 [K] 
2.48=2.480 [L] 
2.02*2=4.040 [M] 
0.87=0.870 [N] 
1.20*2=2.400 [O] 
1.50=1.500 [P] 
0.53=0.530 [Q] 
2.NP  1.50=1.500 [R] 
3.NP  0.80*4=3.200 [S] 
Celkem: 6.8+2.3+2.36+3+15.2+11.4+1.2+1.17+3.57+5.75+4.72+2.48+4.04+0.87+2.4+1.5+0.53+1.5+3.2=73.990 [T]</t>
  </si>
  <si>
    <t>766695212</t>
  </si>
  <si>
    <t>Montáž ostatních truhlářských konstrukcí prahů dveří jednokřídlových, šířky do 100 mm</t>
  </si>
  <si>
    <t>D 01 1=1.000 [A] 
D 02 4+3=7.000 [B] 
D 03 6+3=9.000 [C] 
1 04 1=1.000 [D] 
1 054+7=11.000 [E] 
1 06 1+1=2.000 [F] 
Celkem: 1+7+9+1+11+2=31.000 [G]</t>
  </si>
  <si>
    <t>61187116</t>
  </si>
  <si>
    <t>práh dveřní dřevěný dubový tl 20mm dl 620mm š 100mm</t>
  </si>
  <si>
    <t>61187136</t>
  </si>
  <si>
    <t>práh dveřní dřevěný dubový tl 20mm dl 720mm š 100mm</t>
  </si>
  <si>
    <t>D 02 4+3=7.000 [A] 
D 054+7=11.000 [B] 
Celkem: 7+11=18.000 [C]</t>
  </si>
  <si>
    <t>61187156</t>
  </si>
  <si>
    <t>práh dveřní dřevěný dubový tl 20mm dl 820mm š 100mm</t>
  </si>
  <si>
    <t>D 03 6+3=9.000 [A] 
D 06 1+1=2.000 [B] 
Celkem: 9+2=11.000 [C]</t>
  </si>
  <si>
    <t>61187176</t>
  </si>
  <si>
    <t>práh dveřní dřevěný dubový tl 20mm dl 920mm š 100mm</t>
  </si>
  <si>
    <t>D 04 1=1.000 [A]</t>
  </si>
  <si>
    <t>766-R.pol.1</t>
  </si>
  <si>
    <t>Sanitární montovatelná kabina - ozn.431 - m.č.OP23 - D+M - viz. tabulka interiérových prvků</t>
  </si>
  <si>
    <t>766-R.pol.2</t>
  </si>
  <si>
    <t>Sanitární montovatelná kabina - m.č.m.č.OP49, OP53 - D+M - viz. tabulka interiérových prvků</t>
  </si>
  <si>
    <t>766-R.pol.3</t>
  </si>
  <si>
    <t>Dřevěný obklad stěn profilovaný - ozn.230 - D+M DLE SPECIFIKACE PD - tabulka interiérových prvků 0P02, 0P03</t>
  </si>
  <si>
    <t>Dřevěný obklad stěn profilovaný - ozn.230 - D+M  
DLE SPECIFIKACE PD - tabulka interiérových prvků  
0P02, 0P03</t>
  </si>
  <si>
    <t>998766103</t>
  </si>
  <si>
    <t>Přesun hmot pro konstrukce truhlářské stanovený z hmotnosti přesunovaného materiálu vodorovná dopravní vzdálenost do 50 m v objektech výšky přes 12 do 24 m</t>
  </si>
  <si>
    <t>767896120</t>
  </si>
  <si>
    <t>Montáž lišt a okopových plechů okopových plechů výšky do 500 mm</t>
  </si>
  <si>
    <t>54915201</t>
  </si>
  <si>
    <t>plech okopový Al 715x150x0,8mm</t>
  </si>
  <si>
    <t>54915202</t>
  </si>
  <si>
    <t>plech okopový Al 815x150x0,8mm</t>
  </si>
  <si>
    <t>767-R.pol.10</t>
  </si>
  <si>
    <t>Dveře int. AL - 2000/2150+640mm - ozn.D 10, D +M - DLE SPECIFIKACE PD - viz.tabulka dveří</t>
  </si>
  <si>
    <t>767-R.pol.12</t>
  </si>
  <si>
    <t>Prosklená stěna int. AL - 2800x1200mm - ozn.D 12, D +M - DLE SPECIFIKACE PD - viz.tabulka dveří</t>
  </si>
  <si>
    <t>767-R.pol.13</t>
  </si>
  <si>
    <t>Dveře int. AL - 1630/2100mm - ozn.D 13, D +M - DLE SPECIFIKACE PD - viz.tabulka dveří</t>
  </si>
  <si>
    <t>767-R.pol.14</t>
  </si>
  <si>
    <t>Dveře int. AL - 1500/2100mm - ozn.D 14, D +M - DLE SPECIFIKACE PD - viz.tabulka dveří</t>
  </si>
  <si>
    <t>767-R.pol.15</t>
  </si>
  <si>
    <t>Dveře int. AL - 2000/2100mm - ozn.D 15, D +M - DLE SPECIFIKACE PD - viz.tabulka dveří</t>
  </si>
  <si>
    <t>767-R.pol.16</t>
  </si>
  <si>
    <t>Pokladní okénka int. dřevo/AL - 2380/2100mm - ozn.D 16, D +M - DLE SPECIFIKACE PD - viz.tabulka oken</t>
  </si>
  <si>
    <t>767-R.pol.17</t>
  </si>
  <si>
    <t>Dveře int. AL - 900/2100+600mm - ozn.D 17, D +M - DLE SPECIFIKACE PD - viz.tabulka dveří</t>
  </si>
  <si>
    <t>767-R.pol01</t>
  </si>
  <si>
    <t>Repase stávajícího schodišťového zábradlí - DLE SPECIFIKACE PD - viz. technická zpráva vč.případné demontáže a zpětné montáže a povrchové úpravy</t>
  </si>
  <si>
    <t>Repase stávajícího schodišťového zábradlí - DLE SPECIFIKACE PD - viz. technická zpráva  
vč.případné demontáže a zpětné montáže a povrchové úpravy</t>
  </si>
  <si>
    <t>771</t>
  </si>
  <si>
    <t>Podlahy z dlaždic</t>
  </si>
  <si>
    <t>711-R.pol.01</t>
  </si>
  <si>
    <t>Repas původní dlažby - ozn.221  Šetrná demontáž, uskladnění, zpětná montáž, vč.očištění apod.  - původní historické dlažba - na okraji mozaika v tmavě hnědé ba</t>
  </si>
  <si>
    <t>Repas původní dlažby - ozn.221  
Šetrná demontáž, uskladnění, zpětná montáž, vč.očištění apod.   
- původní historické dlažba - na okraji mozaika v tmavě hnědé barvě, střed místnosti poskládán z béžové dlažby kladené na koso  
- DLE SPECIFIKACE PD - tabulka interiérových prvků</t>
  </si>
  <si>
    <t>OP02, OP03 6.70=6.700 [A]</t>
  </si>
  <si>
    <t>771111011</t>
  </si>
  <si>
    <t>Příprava podkladu před provedením dlažby vysátí podlah</t>
  </si>
  <si>
    <t>66.70+180.88+24.32+11.10+6.70=289.700 [A]</t>
  </si>
  <si>
    <t>771121011</t>
  </si>
  <si>
    <t>Příprava podkladu před provedením dlažby nátěr penetrační na podlahu</t>
  </si>
  <si>
    <t>771574111</t>
  </si>
  <si>
    <t>Montáž podlah z dlaždic keramických lepených flexibilním lepidlem maloformátových hladkých přes 6 do 9 ks/m2</t>
  </si>
  <si>
    <t>ozn.220  - 300/300mm 
OP01,OP02, OP03, 1P01, 1P02  66.70=66.700 [A]</t>
  </si>
  <si>
    <t>59761011</t>
  </si>
  <si>
    <t>dlažba keramická slinutá hladká do interiéru i exteriéru do 9ks/m2</t>
  </si>
  <si>
    <t>69.42+46.06+23.3=138.780 [A] 
60.6 - částečně 2.97+1.49+1.30+3.50+3.22=12.480 [B] 
2.41+12.99+14.22=29.620 [C] 
Celkem: 138.78+12.48+29.62=180.880 [D]</t>
  </si>
  <si>
    <t>771574153</t>
  </si>
  <si>
    <t>Montáž podlah z dlaždic keramických lepených flexibilním lepidlem velkoformátových hladkých přes 2 do 4 ks/m2</t>
  </si>
  <si>
    <t>Ozn.222 
OP23, OP41, OP42, OP44, OP45,OP46,OP47,OP47b  24.32=24.320 [A]</t>
  </si>
  <si>
    <t>59761008</t>
  </si>
  <si>
    <t>dlažba velkoformátová keramická slinutá hladká do interiéru i exteriéru přes 2 do 4ks/m2</t>
  </si>
  <si>
    <t>771577111</t>
  </si>
  <si>
    <t>Montáž podlah z dlaždic keramických lepených flexibilním lepidlem Příplatek k cenám za plochu do 5 m2 jednotlivě</t>
  </si>
  <si>
    <t>1NP 
2.97+1.49+1.30+3.50+3.22=12.480 [A] 
2.41+4.03+1.24+1.35+2.90+4.79+1.41*2+1.37=20.910 [B] 
4.66+1.72+1.63+4.66+1.72=14.390 [C] 
'2.NP 
1.73+0.94+1.28=3.950 [D] 
Celkem: 12.48+20.91+14.39+3.95=51.730 [E]</t>
  </si>
  <si>
    <t>771584123</t>
  </si>
  <si>
    <t>Montáž podlah z mozaikových lepenců lepených flexibilním lepidlem keramických glazovaných</t>
  </si>
  <si>
    <t>ozn.220 b - 50/50mm 
OP02, OP03 11.10=11.100 [A]</t>
  </si>
  <si>
    <t>59761181</t>
  </si>
  <si>
    <t>mozaika keramická hladká na podlahu i stěnu pro interiér i exteriér (5x5)-set 300mx300mm</t>
  </si>
  <si>
    <t>771591112</t>
  </si>
  <si>
    <t>Izolace podlahy pod dlažbu nátěrem nebo stěrkou ve dvou vrstvách</t>
  </si>
  <si>
    <t>23.3=23.300 [A] 
vytažení na stěny cca 20cm  23.30*0.20=4.660 [B] 
Celkem: 23.3=23.300 [C]</t>
  </si>
  <si>
    <t>771591241</t>
  </si>
  <si>
    <t>Izolace podlahy pod dlažbu těsnícími izolačními pásy vnitřní kout</t>
  </si>
  <si>
    <t>1P 154=4.000 [A] 
1P 16 4=4.000 [B] 
1P 26 4=4.000 [C] 
1P 33 3=3.000 [D] 
Celkem: 4+4+4+3=15.000 [E]</t>
  </si>
  <si>
    <t>771591242</t>
  </si>
  <si>
    <t>Izolace podlahy pod dlažbu těsnícími izolačními pásy vnější roh</t>
  </si>
  <si>
    <t>1P 151=1.000 [A]</t>
  </si>
  <si>
    <t>771591264</t>
  </si>
  <si>
    <t>Izolace podlahy pod dlažbu těsnícími izolačními pásy mezi podlahou a stěnu</t>
  </si>
  <si>
    <t>23.3=23.300 [A]</t>
  </si>
  <si>
    <t>998771103</t>
  </si>
  <si>
    <t>Přesun hmot pro podlahy z dlaždic stanovený z hmotnosti přesunovaného materiálu vodorovná dopravní vzdálenost do 50 m v objektech výšky přes 12 do 24 m</t>
  </si>
  <si>
    <t>776</t>
  </si>
  <si>
    <t>Podlahy povlakové</t>
  </si>
  <si>
    <t>776111311</t>
  </si>
  <si>
    <t>Příprava podkladu vysátí podlah</t>
  </si>
  <si>
    <t>274.43+12.75=287.180 [A]</t>
  </si>
  <si>
    <t>776121111</t>
  </si>
  <si>
    <t>Příprava podkladu penetrace vodou ředitelná na savý podklad (válečkováním) ředěná v poměru 1:3 podlah</t>
  </si>
  <si>
    <t>776141111</t>
  </si>
  <si>
    <t>Příprava podkladu vyrovnání samonivelační stěrkou podlah min.pevnosti 20 MPa, tloušťky do 3 mm</t>
  </si>
  <si>
    <t>776222111</t>
  </si>
  <si>
    <t>Montáž podlahovin z PVC lepením 2-složkovým lepidlem (do vlhkých prostor) z pásů</t>
  </si>
  <si>
    <t>173.79+43.17=216.960 [A] 
P2b - část  57.47=57.470 [B] 
Celkem: 216.96+57.47=274.430 [C]</t>
  </si>
  <si>
    <t>28411000</t>
  </si>
  <si>
    <t>PVC heterogenní zátěžová antibakteriální tl 2,25mm, nášlapná vrstva 0,90mm, třída zátěže 34/43, otlak do 0,03mm, R10, hořlavost Bfl S1</t>
  </si>
  <si>
    <t>776232111</t>
  </si>
  <si>
    <t>Montáž podlahovin z vinylu lepením lamel nebo čtverců 2-složkovým lepidlem (do vlhkých prostor)</t>
  </si>
  <si>
    <t>Ozn.210 - OP04 12.75=12.750 [A]</t>
  </si>
  <si>
    <t>28411067</t>
  </si>
  <si>
    <t>dílce vinylové plovoucí na P+D, tl 10,0mm, nášlapná vrstva 0,40mm, úprava PUR, zátěž 23/32, otlak 0,03mm, R10, hořlavost Bfl S1, podložka kompozitní</t>
  </si>
  <si>
    <t>776421111</t>
  </si>
  <si>
    <t>Montáž lišt obvodových lepených</t>
  </si>
  <si>
    <t>28411009</t>
  </si>
  <si>
    <t>lišta soklová PVC 18x80mm</t>
  </si>
  <si>
    <t>998776103</t>
  </si>
  <si>
    <t>Přesun hmot pro podlahy povlakové stanovený z hmotnosti přesunovaného materiálu vodorovná dopravní vzdálenost do 50 m v objektech výšky přes 12 do 24 m</t>
  </si>
  <si>
    <t>777</t>
  </si>
  <si>
    <t>Podlahy lité</t>
  </si>
  <si>
    <t>777111101</t>
  </si>
  <si>
    <t>Příprava podkladu před provedením litých podlah zametení</t>
  </si>
  <si>
    <t>777131101</t>
  </si>
  <si>
    <t>Penetrační nátěr podlahy epoxidový na podklad suchý a vyzrálý</t>
  </si>
  <si>
    <t>777-R.pol.01</t>
  </si>
  <si>
    <t>Litá průmyslová podlaha, 2 vrstvá, s přidaným tzv. chipsem, barva šedá + modrý chips, tl.5mm</t>
  </si>
  <si>
    <t>998777103</t>
  </si>
  <si>
    <t>Přesun hmot pro podlahy lité stanovený z hmotnosti přesunovaného materiálu vodorovná dopravní vzdálenost do 50 m v objektech výšky přes 12 do 24 m</t>
  </si>
  <si>
    <t>781</t>
  </si>
  <si>
    <t>Dokončovací práce - obklady</t>
  </si>
  <si>
    <t>781111011</t>
  </si>
  <si>
    <t>Příprava podkladu před provedením obkladu oprášení (ometení) stěny</t>
  </si>
  <si>
    <t>145.115+56.81=201.925 [A]</t>
  </si>
  <si>
    <t>781121011</t>
  </si>
  <si>
    <t>Příprava podkladu před provedením obkladu nátěr penetrační na stěnu</t>
  </si>
  <si>
    <t>781131112</t>
  </si>
  <si>
    <t>Izolace stěny pod obklad izolace nátěrem nebo stěrkou ve dvou vrstvách</t>
  </si>
  <si>
    <t>stěny  
1P 15 (10.59-0.70)*0.25=2.473 [A] 
(1.60+2*0.75)*1.50=4.650 [B] 
1P 16  (5.40-0.70)*0.25=1.175 [C] 
1P 25 ( 3.96-0.70)*0.25=0.815 [D] 
1P 26  (10.46-0.70)*0.25=2.440 [E] 
(1.60+2*0.75)*1.50=4.650 [F] 
1P 32  (4.68-0.70)*0.25=0.995 [G] 
1P 33  (13.35-0.70)*0.25=3.163 [H] 
(1.06+0.75)*1.50=2.715 [I] 
Celkem: 2.473+4.65+1.175+0.815+2.44+4.65+0.995+3.163+2.715=23.076 [J]</t>
  </si>
  <si>
    <t>781131232</t>
  </si>
  <si>
    <t>Izolace stěny pod obklad izolace těsnícími izolačními pásy pro styčné nebo dilatační spáry</t>
  </si>
  <si>
    <t>1P 155*1.50=7.500 [A] 
1P 16 4*0.25=1.000 [B] 
1P 26 4*1.50=6.000 [C] 
1P 33 3*1.50=4.500 [D] 
Celkem: 7.5+1+6+4.5=19.000 [E]</t>
  </si>
  <si>
    <t>781474112</t>
  </si>
  <si>
    <t>Montáž obkladů vnitřních stěn z dlaždic keramických lepených flexibilním lepidlem maloformátových hladkých přes 9 do 12 ks/m2</t>
  </si>
  <si>
    <t>1.np 
OP05b 2.00*2.00=4.000 [A] 
PO05c 4.10*2.00=8.200 [B] 
OP08b 2.20*2.00=4.400 [C] 
OP27c 2.0*2.00=4.000 [D] 
OP48 3.60*2.00=7.200 [E] 
OP49 2.55*2.00=5.100 [F] 
OP51 4.20*2.00=8.400 [G] 
OP52 3.60*2.00=7.200 [H] 
OP53 2.55*2.00=5.100 [I] 
OP54 4.20*2.00=8.400 [J] 
'2.NP 
1P12 5.00*0.60=3.000 [K] 
1P15 9.70*2.00-1.50*1.05=17.825 [L] 
1P16 4.20*2.00=8.400 [M] 
1P23 3.90*0.60=2.340 [N] 
1P25 3.00*2.00=6.000 [O] 
1P26 8.10*2.00-1.50*1.05=14.625 [P] 
1P32 3.60*2.00=7.200 [Q] 
1P33 11.15*2.00-1.50*1.05=20.725 [R] 
1P35 5.00*0.60=3.000 [S] 
Celkem: 4+8.2+4.4+4+7.2+5.1+8.4+7.2+5.1+8.4+3+17.825+8.4+2.34+6+14.625+7.2+20.725+3=145.115 [T]</t>
  </si>
  <si>
    <t>59761071</t>
  </si>
  <si>
    <t>obklad keramický hladký přes 12 do 19ks/m2</t>
  </si>
  <si>
    <t>781474164</t>
  </si>
  <si>
    <t>Montáž obkladů vnitřních stěn z dlaždic keramických lepených flexibilním lepidlem velkoformátových reliéfních nebo z dekorů přes 4 do 6 ks/m2</t>
  </si>
  <si>
    <t>Ozn.240  300/600 
OP41, OP42, OP44, OP45, OP47, OP47b 56.81=56.810 [A]</t>
  </si>
  <si>
    <t>59761060</t>
  </si>
  <si>
    <t>dekor keramický pro interiér i exteriér do 6ks/m2</t>
  </si>
  <si>
    <t>998781103</t>
  </si>
  <si>
    <t>Přesun hmot pro obklady keramické stanovený z hmotnosti přesunovaného materiálu vodorovná dopravní vzdálenost do 50 m v objektech výšky přes 12 do 24 m</t>
  </si>
  <si>
    <t>783</t>
  </si>
  <si>
    <t>Dokončovací práce - nátěry</t>
  </si>
  <si>
    <t>783801203</t>
  </si>
  <si>
    <t>Příprava podkladu omítek před provedením nátěru okartáčování</t>
  </si>
  <si>
    <t>1PP  738.518=738.518 [A]</t>
  </si>
  <si>
    <t>783826655</t>
  </si>
  <si>
    <t>Hydrofobizační nátěr omítek silikonový, transparentní, povrchů hladkých lícového zdiva</t>
  </si>
  <si>
    <t>784</t>
  </si>
  <si>
    <t>Dokončovací práce - malby a tapety</t>
  </si>
  <si>
    <t>784111001</t>
  </si>
  <si>
    <t>Oprášení (ometení) podkladu v místnostech výšky do 3,80 m</t>
  </si>
  <si>
    <t>Omítky stropy + stěny 
42.69+1592.759=1 635.449 [A] 
'SDK příčky 
181.884*2=363.768 [B] 
'SDK předstěny 
163.57=163.570 [C] 
'SDK podhledy 
1070.37=1 070.370 [D] 
'odpočty  
'keramické obklady  
-201.925=- 201.925 [E] 
Celkem: 1635.449+363.768+163.57+1070.37+-201.925=3 031.232 [F]</t>
  </si>
  <si>
    <t>784121001</t>
  </si>
  <si>
    <t>Oškrabání malby v místnostech výšky do 3,80 m</t>
  </si>
  <si>
    <t>STROPY  
'1.NP  
0P 01  3.56=3.560 [A] 
0P 07  8.02=8.020 [B] 
0P 09  15.56=15.560 [C] 
0P 11  4.72=4.720 [D] 
0P 12  14.71=14.710 [E] 
0P 13 8.71=8.710 [F] 
0P 14  2.51=2.510 [G] 
0P 15  7.81=7.810 [H] 
0P 16  10.23=10.230 [I] 
0P 17  1.78=1.780 [J] 
0P 18  1.40=1.400 [K] 
0P 19  20.54=20.540 [L] 
0P 21 antistatik 12.99=12.990 [M] 
0P 22 antistatk 14.22=14.220 [N] 
Celkem: 3.56+8.02+15.56+4.72+14.71+8.71+2.51+7.81+10.23+1.78+1.4+20.54+12.99+14.22=126.760 [O]</t>
  </si>
  <si>
    <t>784161511</t>
  </si>
  <si>
    <t>Celoplošné vyrovnání podkladu disperzní stěrkou, tloušťky do 3 mm vyrovnáním v místnostech výšky do 3,80 m</t>
  </si>
  <si>
    <t>vyrovnání 25% 
3031.232*0.25=757.808 [A]</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</si>
  <si>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</si>
  <si>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</si>
  <si>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</si>
  <si>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'OP12 až OP22, OP25' 
14.71+8.71+2.51+7.81+10.23+1.76+1.40+20.54+12.99+14.22+6.25=101.130 [A]</t>
  </si>
  <si>
    <t>58124844</t>
  </si>
  <si>
    <t>fólie pro malířské potřeby zakrývací tl 25µ 4x5m</t>
  </si>
  <si>
    <t>784181121</t>
  </si>
  <si>
    <t>Penetrace podkladu jednonásobná hloubková v místnostech výšky do 3,80 m</t>
  </si>
  <si>
    <t>784211137</t>
  </si>
  <si>
    <t>Malby z malířských směsí otěruvzdorných za mokra dvojnásobné, bílé za mokra otěruvzdorné minimálně na schodišti o výšce podlaží do 3,80 m</t>
  </si>
  <si>
    <t>3031.232=3 031.232 [A] 
'odpočet antistatik.malba 
-206.307=- 206.307 [B] 
Celkem: 3031.232+-206.307=2 824.925 [C]</t>
  </si>
  <si>
    <t>784-R.pol.01</t>
  </si>
  <si>
    <t>Malby antistatické</t>
  </si>
  <si>
    <t>STROPY  
'1.NP  
0P07 8.02=8.020 [A] 
0P 21 antistatik 12.99=12.990 [B] 
0P 22 antistatk 14.22=14.220 [C] 
'STĚNY  
0p 07 11.33*3.60=40.788 [D] 
0P 2116.68*4.02=67.054 [E] 
0P 22 15.73*4.02=63.235 [F] 
Celkem: 8.02+12.99+14.22+40.788+67.054+63.235=206.307 [G]</t>
  </si>
  <si>
    <t>799</t>
  </si>
  <si>
    <t>Ostaní</t>
  </si>
  <si>
    <t>799-R.pol.01</t>
  </si>
  <si>
    <t>Ochrana stávající technologie před poškozením , pomocné lávky - 1.NP, m.č.0P 09, 11 - 21m2 - nový SDK strop - DLE SPECIFIKACE - D+M, a následné demontáže</t>
  </si>
  <si>
    <t>Ochrana stávající technologie před poškozením , pomocné lávky - 1.NP, m.č.0P 09, 11 - 21m2 - nový SDK strop  
- DLE SPECIFIKACE - D+M, a následné demontáže</t>
  </si>
  <si>
    <t>799-R.pol.02</t>
  </si>
  <si>
    <t>Polep - fototapeta - ozn.250 - DLE SPECIFIKACE - D+M -viz. tabulka interiérových prvků</t>
  </si>
  <si>
    <t>799-R.pol.03</t>
  </si>
  <si>
    <t>Automat dveřního zámku - mincovník - ozn.104 - DLE SPECIFIKACE - D+M - viz. tabulka interiérových prvků</t>
  </si>
  <si>
    <t>799-R.pol.04</t>
  </si>
  <si>
    <t>Dveřní zarážka podlahová - DLE SPECIFIKACE - D+M - viz. tabulka interiérových prvků</t>
  </si>
  <si>
    <t>799-R.pol.05</t>
  </si>
  <si>
    <t>Nerezové označení dveří - DLE SPECIFIKACE - D+M - viz. tabulka interiérových prvků</t>
  </si>
  <si>
    <t>koš odpadkový kovový kotvený, uzamykatelný v 885mm š 370mm obsah 60L</t>
  </si>
  <si>
    <t>8+5=13.000 [A]</t>
  </si>
  <si>
    <t>lavička s opěradlem konstrukce-kov, jednomístný sedák - ozn.102 DLE SPECIFIKACE PD - prvky exteriéru</t>
  </si>
  <si>
    <t>lavička s opěradlem konstrukce-kov, jednomístný sedák - ozn.102  
DLE SPECIFIKACE PD - prvky exteriéru</t>
  </si>
  <si>
    <t>lavička s opěradlem konstrukce-kov, dvojmístný sedák  - ozn.101 DLE SPECIFIKACE PD - prvky exteriéru</t>
  </si>
  <si>
    <t>lavička s opěradlem konstrukce-kov, dvojmístný sedák  - ozn.101  
DLE SPECIFIKACE PD - prvky exteriéru</t>
  </si>
  <si>
    <t>Lešení a stavební výtahy</t>
  </si>
  <si>
    <t>949101111</t>
  </si>
  <si>
    <t>Lešení pomocné pracovní pro objekty pozemních staveb pro zatížení do 150 kg/m2, o výšce lešeňové podlahy do 1,9 m</t>
  </si>
  <si>
    <t>1.PP226.86=226.860 [A] 
1.NP 393.82=393.820 [B] 
2.NP 223.95=223.950 [C] 
3.NP 257.79=257.790 [D] 
Celkem: 226.86+393.82+223.95+257.79=1 102.420 [E]</t>
  </si>
  <si>
    <t>Různé dokončovací konstrukce a práce pozemních staveb</t>
  </si>
  <si>
    <t>952901111</t>
  </si>
  <si>
    <t>Vyčištění budov nebo objektů před předáním do užívání budov bytové nebo občanské výstavby, světlé výšky podlaží do 4 m</t>
  </si>
  <si>
    <t>1.PP 344.00=344.000 [A] 
1.NP 567.00=567.000 [B] 
2.NP 25.10*11.15+12.40*1.45=297.845 [C] 
Půda 25.10*11.15+12.40*1.45=297.845 [D] 
Celkem: 344+567+297.845+297.845=1 506.690 [E]</t>
  </si>
  <si>
    <t>953943212</t>
  </si>
  <si>
    <t>Osazování drobných kovových předmětů kotvených do stěny skříně pro hasicí přístroj</t>
  </si>
  <si>
    <t>44932114</t>
  </si>
  <si>
    <t>přístroj hasicí ruční práškový PG 6 LE</t>
  </si>
  <si>
    <t>713120851</t>
  </si>
  <si>
    <t>Odstranění tepelné izolace podlah z rohoží, pásů, dílců, desek, bloků podlah připevněných lepením z polystyrenu, tloušťka izolace suchého, tloušťka izolace do 1</t>
  </si>
  <si>
    <t>Odstranění tepelné izolace podlah z rohoží, pásů, dílců, desek, bloků podlah připevněných lepením z polystyrenu, tloušťka izolace suchého, tloušťka izolace do 100 mm</t>
  </si>
  <si>
    <t>1.PP : 
1S 21 až 23  1.25+6.84+11.61=19.700 [A]</t>
  </si>
  <si>
    <t>725110811</t>
  </si>
  <si>
    <t>Demontáž klozetů splachovacích s nádrží nebo tlakovým splachovačem</t>
  </si>
  <si>
    <t>1.PP  1=1.000 [A] 
1.NP  4=4.000 [B] 
2.NP  3=3.000 [C] 
Celkem: 1+4+3=8.000 [D]</t>
  </si>
  <si>
    <t>725122813</t>
  </si>
  <si>
    <t>Demontáž pisoárů s nádrží a 1 záchodkem</t>
  </si>
  <si>
    <t>1.NP 1=1.000 [A]</t>
  </si>
  <si>
    <t>725210821</t>
  </si>
  <si>
    <t>Demontáž umyvadel bez výtokových armatur umyvadel</t>
  </si>
  <si>
    <t>1.PP  1=1.000 [A] 
1.NP  5=5.000 [B] 
2.NP  3=3.000 [C] 
Celkem: 1+5+3=9.000 [D]</t>
  </si>
  <si>
    <t>725220841</t>
  </si>
  <si>
    <t>Demontáž van ocelových rohových</t>
  </si>
  <si>
    <t>3.NP 3=3.000 [A]</t>
  </si>
  <si>
    <t>725240812</t>
  </si>
  <si>
    <t>Demontáž sprchových kabin a vaniček bez výtokových armatur vaniček</t>
  </si>
  <si>
    <t>725310821</t>
  </si>
  <si>
    <t>Demontáž dřezů jednodílných bez výtokových armatur na konzolách</t>
  </si>
  <si>
    <t>725310823</t>
  </si>
  <si>
    <t>Demontáž dřezů jednodílných bez výtokových armatur vestavěných v kuchyňských sestavách</t>
  </si>
  <si>
    <t>1.NP 1=1.000 [A] 
2.NP 3=3.000 [B] 
Celkem: 1+3=4.000 [C]</t>
  </si>
  <si>
    <t>725330840</t>
  </si>
  <si>
    <t>Demontáž výlevek bez výtokových armatur a bez nádrže a splachovacího potrubí ocelových nebo litinových</t>
  </si>
  <si>
    <t>725530823</t>
  </si>
  <si>
    <t>Demontáž elektrických zásobníkových ohřívačů vody tlakových od 50 do 200 l</t>
  </si>
  <si>
    <t>1.NP 2=2.000 [A] 
2.NP 3=3.000 [B] 
Celkem: 2+3=5.000 [C]</t>
  </si>
  <si>
    <t>725590813</t>
  </si>
  <si>
    <t>Vnitrostaveništní přemístění vybouraných (demontovaných) hmot zařizovacích předmětů vodorovně do 100 m v objektech výšky přes 12 do 24 m</t>
  </si>
  <si>
    <t>225</t>
  </si>
  <si>
    <t>725820801</t>
  </si>
  <si>
    <t>Demontáž baterií nástěnných do G 3/4</t>
  </si>
  <si>
    <t>226</t>
  </si>
  <si>
    <t>227</t>
  </si>
  <si>
    <t>228</t>
  </si>
  <si>
    <t>229</t>
  </si>
  <si>
    <t>725820802</t>
  </si>
  <si>
    <t>Demontáž baterií stojánkových do 1 otvoru</t>
  </si>
  <si>
    <t>230</t>
  </si>
  <si>
    <t>725860811</t>
  </si>
  <si>
    <t>Demontáž zápachových uzávěrek pro zařizovací předměty jednoduchých</t>
  </si>
  <si>
    <t>231</t>
  </si>
  <si>
    <t>232</t>
  </si>
  <si>
    <t>233</t>
  </si>
  <si>
    <t>234</t>
  </si>
  <si>
    <t>762522811</t>
  </si>
  <si>
    <t>Demontáž podlah s polštáři z prken tl. do 32 mm</t>
  </si>
  <si>
    <t>1.NP  
0P 02  37.42=37.420 [A] 
 0P 03  15.40=15.400 [B] 
 0P 04  12.21=12.210 [C] 
0P 05  4.62=4.620 [D] 
0P 06  3.50=3.500 [E] 
0P 08  2.57=2.570 [F] 
0P 21  23.17=23.170 [G] 
0P 22  14.22=14.220 [H] 
0P 23  26.97=26.970 [I] 
0P 24  49.53=49.530 [J] 
0P 27 11.30=11.300 [K] 
0P 28  7.03=7.030 [L] 
0P 29  27.50-3.55*4.96=9.892 [M] 
'2.NP  
1P 02  13.86=13.860 [N] 
1P 11 až 1P 18  3.01+1.08+6.64+12.94+12.40+12.61+5.65=54.330 [O] 
1P 21 až 1P 27  4.17+30.53+13.00+13.26+14.43+0.94+5.62=81.950 [P] 
1P 31 až 1P 36  6.13+1.28+7.35+11.96+14.39+14.64=55.750 [Q] 
Celkem: 37.42+15.4+12.21+4.62+3.5+2.57+23.17+14.22+26.97+49.53+11.3+7.03+9.892+13.86+54.33+81.95+55.75=423.722 [R]</t>
  </si>
  <si>
    <t>235</t>
  </si>
  <si>
    <t>762811811</t>
  </si>
  <si>
    <t>Demontáž záklopů stropů vrchních a zapuštěných z hrubých prken, tl. do 32 mm</t>
  </si>
  <si>
    <t>1.NP  
0P 02  37.42=37.420 [A] 
 0P 03  15.40=15.400 [B] 
 0P 04  12.21=12.210 [C] 
0P 05  4.62=4.620 [D] 
0P 06  3.50=3.500 [E] 
0P 08  2.57=2.570 [F] 
0P 21  23.17=23.170 [G] 
0P 22  14.22=14.220 [H] 
0P 23  26.97=26.970 [I] 
0P 24  49.53=49.530 [J] 
0P 27 11.30=11.300 [K] 
0P 28  7.03=7.030 [L] 
0P 29  27.50-3.55*4.96=9.892 [M] 
'3.NP  
2.NP 03, 04 23.37+213.41=236.780 [N] 
Celkem: 37.42+15.4+12.21+4.62+3.5+2.57+23.17+14.22+26.97+49.53+11.3+7.03+9.892+236.78=454.612 [O]</t>
  </si>
  <si>
    <t>236</t>
  </si>
  <si>
    <t>762841811</t>
  </si>
  <si>
    <t>Demontáž podbíjení obkladů stropů a střech sklonu do 60° z hrubých prken tl. do 35 mm bez omítky</t>
  </si>
  <si>
    <t>2.NP  
1P 02  13.86=13.860 [A] 
1P 11 až 1P 18  3.01+1.08+6.64+12.94+12.40+12.61+5.65=54.330 [B] 
1P 21 až 1P 27  4.17+30.53+13.00+13.26+14.43+0.94+5.62=81.950 [C] 
1P 31 až 1P 36  6.13+1.28+7.35+11.96+14.39+14.64=55.750 [D] 
Celkem: 13.86+54.33+81.95+55.75=205.890 [E]</t>
  </si>
  <si>
    <t>237</t>
  </si>
  <si>
    <t>766441812</t>
  </si>
  <si>
    <t>Demontáž parapetních desek dřevěných nebo plastových šířky přes 300 mm délky do 1 m</t>
  </si>
  <si>
    <t>238</t>
  </si>
  <si>
    <t>766441822</t>
  </si>
  <si>
    <t>Demontáž parapetních desek dřevěných nebo plastových šířky přes 300 mm délky přes 1 m</t>
  </si>
  <si>
    <t>O 04 2=2.000 [A] 
O 05 2=2.000 [B] 
'původní okna :  
1.NP 16=16.000 [C] 
2.NP  1=1.000 [D] 
Mezisoučet: 2+2+16+1=21.000 [E] 
O 078=8.000 [F] 
O 08 6=6.000 [G] 
'původní okna :  
1.NP  3=3.000 [H] 
Mezisoučet: 8+6+3=17.000 [I] 
Celkem: 2+2+16+1+8+6+3=38.000 [J]</t>
  </si>
  <si>
    <t>239</t>
  </si>
  <si>
    <t>766812820</t>
  </si>
  <si>
    <t>Demontáž kuchyňských linek dřevěných nebo kovových včetně skříněk uchycených na stěně, délky do 1500 mm</t>
  </si>
  <si>
    <t>240</t>
  </si>
  <si>
    <t>766812840</t>
  </si>
  <si>
    <t>Demontáž kuchyňských linek dřevěných nebo kovových včetně skříněk uchycených na stěně, délky přes 1800 do 2100 mm</t>
  </si>
  <si>
    <t>2.NP 3=3.000 [A]</t>
  </si>
  <si>
    <t>241</t>
  </si>
  <si>
    <t>766825821</t>
  </si>
  <si>
    <t>Demontáž nábytku vestavěného skříní dvoukřídlových</t>
  </si>
  <si>
    <t>242</t>
  </si>
  <si>
    <t>767581801</t>
  </si>
  <si>
    <t>Demontáž podhledů kazet</t>
  </si>
  <si>
    <t>1.NP  
0P 02  37.42=37.420 [A] 
0P 03  15.40=15.400 [B] 
0P 04  12.21=12.210 [C] 
0P 05  4.62=4.620 [D] 
0P 06 3.50=3.500 [E] 
0P 08  2.57=2.570 [F] 
0P 21  23.17=23.170 [G] 
0P 22  14.22=14.220 [H] 
0P 23  26.97=26.970 [I] 
0P 24  49.53=49.530 [J] 
0P 26  44.91=44.910 [K] 
0P 27  11.30=11.300 [L] 
0P 28  7.03=7.030 [M] 
0P 29  27.50=27.500 [N] 
0P 31  2.80=2.800 [O] 
0P32  6.69=6.690 [P] 
0P 34  6.05=6.050 [Q] 
'2.NP  
1P 02  13.86=13.860 [R] 
1P 11 až 1P 18 3.01+1.08+6.64+12.94+12.40+12.61+5.65=54.330 [S] 
1P 21 až 1P 27  4.17+30.53+13.00+13.26+14.43+0.94+5.62=81.950 [T] 
1P 31 až 1P 36  6.13+1.28+7.35+11.96+14.39+14.64=55.750 [U] 
Celkem: 37.42+15.4+12.21+4.62+3.5+2.57+23.17+14.22+26.97+49.53+44.91+11.3+7.03+27.5+2.8+6.69+6.05+13.86+54.33+81.95+55.75=501.780 [V]</t>
  </si>
  <si>
    <t>243</t>
  </si>
  <si>
    <t>767582800</t>
  </si>
  <si>
    <t>Demontáž podhledů roštů</t>
  </si>
  <si>
    <t>244</t>
  </si>
  <si>
    <t>775511810</t>
  </si>
  <si>
    <t>Demontáž podlah vlysových s lištami přibíjených</t>
  </si>
  <si>
    <t>2.NP  
1P 16, 17  12.40+12.61=25.010 [A] 
1P 22, 23, 24  30.53+13.00+13.26=56.790 [B] 
1P 35, 36  14.39+14.64=29.030 [C] 
Celkem: 25.01+56.79+29.03=110.830 [D]</t>
  </si>
  <si>
    <t>245</t>
  </si>
  <si>
    <t>776201812</t>
  </si>
  <si>
    <t>Demontáž povlakových podlahovin lepených ručně s podložkou</t>
  </si>
  <si>
    <t>1.NP  
0P 04  12.21=12.210 [A] 
0P 06  3.50=3.500 [B] 
0P 21  23.17=23.170 [C] 
0P 22  14.22=14.220 [D] 
'2.NP  
1P 11, 14, 18  3.01+12.94+5.65=21.600 [E] 
1P 21, 25  4.17+14.43=18.600 [F] 
1P 31, 34, 35, 36  6.13+11.96+14.39+14.64=47.120 [G] 
Celkem: 12.21+3.5+23.17+14.22+21.6+18.6+47.12=140.420 [H]</t>
  </si>
  <si>
    <t>246</t>
  </si>
  <si>
    <t>776410811</t>
  </si>
  <si>
    <t>Demontáž soklíků nebo lišt pryžových nebo plastových</t>
  </si>
  <si>
    <t>247</t>
  </si>
  <si>
    <t>953-R.pol.01</t>
  </si>
  <si>
    <t>Vyklizení objektu před zahájením stavby, vč.likvidace</t>
  </si>
  <si>
    <t>248</t>
  </si>
  <si>
    <t>962031132</t>
  </si>
  <si>
    <t>Bourání příček z cihel, tvárnic nebo příčkovek z cihel pálených, plných nebo dutých na maltu vápennou nebo vápenocementovou, tl. do 100 mm</t>
  </si>
  <si>
    <t>2.NP  
1P 25  0.60*3.58=2.148 [A] 
1P 34  0.60*3.58=2.148 [B] 
Celkem: 2.148+2.148=4.296 [C]</t>
  </si>
  <si>
    <t>249</t>
  </si>
  <si>
    <t>962031133</t>
  </si>
  <si>
    <t>Bourání příček z cihel, tvárnic nebo příčkovek z cihel pálených, plných nebo dutých na maltu vápennou nebo vápenocementovou, tl. do 150 mm</t>
  </si>
  <si>
    <t>1.PP  
1S 16  1.80*2.00-0.80*1.80=2.160 [A] 
1S 21 až 23  (3.20+4.30+0.50+1.00+1.40)*2.45=25.480 [B] 
-  0.60*2.00=-1.200 [C] 
-  0.80*2.00=-1.600 [D] 
'1.NP  
0P 02, 05  (2.545+1.89)*4.02=17.829 [E] 
(0.34+2*0.195)*4.02=2.935 [F] 
0P 08, 21  0.865*2.10=1.817 [G] 
(1.2+2.335)*4.02=14.211 [H] 
-1.40*2.00=-2.800 [I] 
0P 27, 29  4.95*3.88=19.206 [J] 
-  1.25*2.145=-2.681 [K] 
 - 0.80*0.65*2=-1.040 [L] 
0P 31, 32, 34  (3.735+1.73+1.775+0.41+0.75)*2.74=23.016 [M] 
'2.NP  
1P12, 13 (1.75+3.20+0.90*2)*3.85=25.988 [N] 
-  0.80*2.00=-1.600 [O] 
-  0.60*2.00=-1.200 [P] 
1P16, 17  4.35*3.64=15.834 [Q] 
-0.80*2.00=-1.600 [R] 
1P25  (0.50+0.57)*3.64=3.895 [S] 
1P35, 36  5.05*3.64=18.382 [T] 
-0.80*2.00=-1.600 [U] 
'3.NP  
2P 02, 03  (7.925-0.60-0.60+5.85)*4.60=57.845 [V] 
Celkem: 2.16+25.48+-1.2+-1.6+17.829+2.935+1.817+14.211+-2.8+19.206+-2.681+-1.04+23.016+25.988+-1.6+-1.2+15.834+-1.6+3.895+18.382+-1.6+57.845=213.277 [W]</t>
  </si>
  <si>
    <t>250</t>
  </si>
  <si>
    <t>962032231</t>
  </si>
  <si>
    <t>Bourání zdiva nadzákladového z cihel nebo tvárnic z cihel pálených nebo vápenopískových, na maltu vápennou nebo vápenocementovou, objemu přes 1 m3</t>
  </si>
  <si>
    <t>2.NP  
0P 24, 28  (2.40+3.195)*4.02*0.20=4.498 [A] 
  -0.80*2.00*0.20=-0.320 [B] 
'3.NP  
2P 02, 03  1.50*4.60*0.18=1.242 [C] 
  -0.80*2.00*0.18=-0.288 [D] 
Odstranění nadezdívky pro nový věnec  (6.35*2+24.20)*0.50*0.55=10.148 [E] 
Severní pohled  18.70*0.665=12.436 [F] 
1.00*0.315=0.315 [G] 
Jižní pohled 5.55*0.45=2.498 [H] 
2.45*0.25=0.613 [I] 
Celkem: 4.498+-0.32+1.242+-0.288+10.148+12.436+0.315+2.498+0.613=31.142 [J]</t>
  </si>
  <si>
    <t>251</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</si>
  <si>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</si>
  <si>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</si>
  <si>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</si>
  <si>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3.NP  
0.25*0.50*5.80=0.725 [A] 
0.50*0.50*6.20=1.550 [B] 
1.00*0.60*6.20=3.720 [C] 
0.60*0.60*6.20*2=4.464 [D] 
0.60*0.60*5.80=2.088 [E] 
1.25*0.56*6.20=4.340 [F] 
Celkem: 0.725+1.55+3.72+4.464+2.088+4.34=16.887 [G]</t>
  </si>
  <si>
    <t>252</t>
  </si>
  <si>
    <t>962081131</t>
  </si>
  <si>
    <t>Bourání zdiva příček nebo vybourání otvorů ze skleněných tvárnic, tl. do 100 mm</t>
  </si>
  <si>
    <t>1.NP  
0P 08  1.40*2.00=2.800 [A]</t>
  </si>
  <si>
    <t>253</t>
  </si>
  <si>
    <t>965031131</t>
  </si>
  <si>
    <t>Bourání podlah z cihel bez podkladního lože, s jakoukoliv výplní spár kladených naplocho, plochy přes 1 m2</t>
  </si>
  <si>
    <t>1.PP  
 1S02  až 1S19  3.68+20.74+20.77+3.38+11.66*2+11.48+9.32+1.74=94.430 [A] 
  9.58+14.61+11.97*2+13.12*2+12.06*2+5.92=104.410 [B] 
Celkem: 94.43+104.41=198.840 [C]</t>
  </si>
  <si>
    <t>254</t>
  </si>
  <si>
    <t>965042131</t>
  </si>
  <si>
    <t>Bourání mazanin betonových nebo z litého asfaltu tl. do 100 mm, plochy do 4 m2</t>
  </si>
  <si>
    <t>1.PP 
1.25*(0.01+0.05)=0.075 [A]</t>
  </si>
  <si>
    <t>255</t>
  </si>
  <si>
    <t>965042141</t>
  </si>
  <si>
    <t>Bourání mazanin betonových nebo z litého asfaltu tl. do 100 mm, plochy přes 4 m2</t>
  </si>
  <si>
    <t>1.PP 
(6.84+11.61)*(0.01+0.05)=1.107 [A]</t>
  </si>
  <si>
    <t>256</t>
  </si>
  <si>
    <t>965042231</t>
  </si>
  <si>
    <t>Bourání mazanin betonových nebo z litého asfaltu tl. přes 100 mm, plochy do 4 m2</t>
  </si>
  <si>
    <t>1.PP  
1S 21 až 23  (1.25+6.84+11.61)*0.15=2.955 [A] 
'1.NP - nepodsklepené části 
0P 26, 29, 31, 32, 34 ( 44.91+3.55*4.96+2.80+6.69+6.05)*(0.155-0.01)=11.318 [B] 
Celkem: 2.955+11.318=14.273 [C]</t>
  </si>
  <si>
    <t>257</t>
  </si>
  <si>
    <t>965043341</t>
  </si>
  <si>
    <t>Bourání mazanin betonových s potěrem nebo teracem tl. do 100 mm, plochy přes 4 m2</t>
  </si>
  <si>
    <t>1.PP  
1S02  až 1S19  (3.68+20.74+20.77+3.38+11.66*2+11.48+9.32+1.74)*0.05=4.722 [A] 
 ( 9.58+14.61+11.97*2+13.12*2+12.06*2+5.92)*0.05=5.221 [B] 
'3.NP : 
2P 02, 03  (5.93+23.37)*0.05=1.465 [C] 
Celkem: 4.722+5.221+1.465=11.408 [D]</t>
  </si>
  <si>
    <t>258</t>
  </si>
  <si>
    <t>965049111</t>
  </si>
  <si>
    <t>Bourání mazanin Příplatek k cenám za bourání mazanin betonových se svařovanou sítí, tl. do 100 mm</t>
  </si>
  <si>
    <t>259</t>
  </si>
  <si>
    <t>260</t>
  </si>
  <si>
    <t>261</t>
  </si>
  <si>
    <t>965081113</t>
  </si>
  <si>
    <t>Bourání podlah z dlaždic bez podkladního lože nebo mazaniny, s jakoukoliv výplní spár půdních, plochy přes 1 m2</t>
  </si>
  <si>
    <t>3.NP 
2P 04 213.41=213.410 [A]</t>
  </si>
  <si>
    <t>262</t>
  </si>
  <si>
    <t>965081223</t>
  </si>
  <si>
    <t>Bourání podlah z dlaždic bez podkladního lože nebo mazaniny, s jakoukoliv výplní spár keramických nebo xylolitových tl. přes 10 mm plochy přes 1 m2</t>
  </si>
  <si>
    <t>1.NP  
0P 02  37.42=37.420 [A] 
0P 03  15.40=15.400 [B] 
0P 05  4.62=4.620 [C] 
0P 23  26.97=26.970 [D] 
0P 24  49.53=49.530 [E] 
0P 26  44.91=44.910 [F] 
0P 27  11.30=11.300 [G] 
0P 28  7.03=7.030 [H] 
0P 29  27.50=27.500 [I] 
0P 31  2.80=2.800 [J] 
0P 32  6.69=6.690 [K] 
0P 34  6.05=6.050 [L] 
'2.NP  
1P 02  13.86=13.860 [M] 
1P 12, 13  1.08+6.64=7.720 [N] 
1P 26, 27  0.94+5.62=6.560 [O] 
1P 32, 33  1.28+7.35=8.630 [P] 
Celkem: 37.42+15.4+4.62+26.97+49.53+44.91+11.3+7.03+27.5+2.8+6.69+6.05+13.86+7.72+6.56+8.63=276.990 [Q]</t>
  </si>
  <si>
    <t>263</t>
  </si>
  <si>
    <t>965082923</t>
  </si>
  <si>
    <t>Odstranění násypu pod podlahami nebo ochranného násypu na střechách tl. do 100 mm, plochy přes 2 m2</t>
  </si>
  <si>
    <t>1.PP  
'Začátek provozního součtu 
 1S02  až 1S19  (3.68+20.74+20.77+3.38+11.66*2+11.48+9.32+1.74)*0.065=6.138 [A] 
 ( 9.58+14.61+11.97*2+13.12*2+12.06*2+5.92)*0.065=6.787 [B] 
1S 21 až 23  (1.25+6.84+11.61)*0.065=1.281 [C] 
'1.NP  
 0P 02  37.42*0.10=3.742 [D] 
 0P 03  15.40*0.10=1.540 [E] 
0P 04  12.21*0.10=1.221 [F] 
0P 05  4.62*0.10=0.462 [G] 
0P 06  3.50*0.10=0.350 [H] 
0P 08  2.57*0.10=0.257 [I] 
0P 21  23.17*0.10=2.317 [J] 
0P 22  14.22*0.10=1.422 [K] 
0P 23  26.97*0.10=2.697 [L] 
0P 24  49.53*0.10=4.953 [M] 
0P 27  11.30*0.10=1.130 [N] 
0P 28  7.03*0.10=0.703 [O] 
0P 29  (27.50-3.55*4.96)*0.10=0.989 [P] 
'2.NP :  
1P 02  13.86*0.02=0.277 [Q] 
1P 11 až 1P 18  (3.01+1.08+6.64+12.94+12.40+12.61+5.65)*0.02=1.087 [R] 
1P 21 až 1P 27  (4.17+30.53+13.00+13.26+14.43+0.94+5.62)*0.02=1.639 [S] 
1P 31 až 1P 36 ( 6.13+1.28+7.35+11.96+14.39+14.64)*0.02=1.115 [T] 
'3.NP :  
2P 03, 04  (23.37+213.41)*0.30=71.034 [U] 
Celkem: 6.138+6.787+1.281+3.742+1.54+1.221+0.462+0.35+0.257+2.317+1.422+2.697+4.953+1.13+0.703+0.989+0.277+1.087+1.639+1.115+71.034=111.141 [V]</t>
  </si>
  <si>
    <t>264</t>
  </si>
  <si>
    <t>968062355</t>
  </si>
  <si>
    <t>Vybourání dřevěných rámů oken s křídly, dveřních zárubní, vrat, stěn, ostění nebo obkladů rámů oken s křídly dvojitých, plochy do 2 m2</t>
  </si>
  <si>
    <t>1.PP  0.60*2.00=1.200 [A] 
0.80*2.00=1.600 [B] 
0.80*1.80=1.440 [C] 
1.NP  0.80*2*4=6.400 [D] 
2.NP  0.60*2.00*3=3.600 [E] 
0.70*2.00*3=4.200 [F] 
0.80*2.00*17=27.200 [G] 
3.NP  0.80*2.00*3=4.800 [H] 
Celkem: 1.2+1.6+1.44+6.4+3.6+4.2+27.2+4.8=50.440 [I]</t>
  </si>
  <si>
    <t>265</t>
  </si>
  <si>
    <t>968072456</t>
  </si>
  <si>
    <t>Vybourání kovových rámů oken s křídly, dveřních zárubní, vrat, stěn, ostění nebo obkladů dveřních zárubní, plochy přes 2 m2</t>
  </si>
  <si>
    <t>1.NP 1.74*2.00=3.480 [A]</t>
  </si>
  <si>
    <t>266</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</si>
  <si>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</si>
  <si>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</si>
  <si>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</si>
  <si>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2.NP 
1P 14, 18Ů 1.00*2.10*2=4.200 [A] 
0.90*2.10=1.890 [B] 
Celkem: 4.2+1.89=6.090 [C]</t>
  </si>
  <si>
    <t>267</t>
  </si>
  <si>
    <t>971033641</t>
  </si>
  <si>
    <t>Vybourání otvorů ve zdivu základovém nebo nadzákladovém z cihel, tvárnic, příčkovek z cihel pálených na maltu vápennou nebo vápenocementovou plochy do 4 m2, tl. do 300 mm</t>
  </si>
  <si>
    <t>Dle stávajícího stavu  
'1.NP  
0P 13  2*1.35*0.95*0.15=0.385 [A] 
0.525*0.95*0.185=0.092 [B] 
0P 16  1.35*0.95*0.25=0.321 [C] 
0P 04, 21  0.80*2.10*0.21=0.353 [D] 
0P31+32+34  2*0.75*0.80*0.315=0.378 [E] 
1.00*2.10*0.31=0.651 [F] 
Celkem: 0.385+0.092+0.321+0.353+0.378+0.651=2.180 [G]</t>
  </si>
  <si>
    <t>268</t>
  </si>
  <si>
    <t>971033681</t>
  </si>
  <si>
    <t>Vybourání otvorů ve zdivu základovém nebo nadzákladovém z cihel, tvárnic, příčkovek z cihel pálených na maltu vápennou nebo vápenocementovou plochy do 4 m2, tl. do 900 mm</t>
  </si>
  <si>
    <t>Dle stávajícího stavu  
'1.NP  
0P 02, 23  1.10*2.79*0.60=1.841 [A] 
0P 04, 05  0.45*1.09*0.60=0.294 [B] 
0P 24, 26  1.00*2.025*0.665=1.347 [C] 
0P29  2*1.15*1.92*0.665=2.937 [D] 
0P31+32+34  2*0.75*0.80*0.56=0.672 [E] 
'2.NP  
1P 24, 31  1.00*2.10*0.45=0.945 [F] 
Celkem: 1.841+0.294+1.347+2.937+0.672+0.945=8.036 [G]</t>
  </si>
  <si>
    <t>269</t>
  </si>
  <si>
    <t>973031151</t>
  </si>
  <si>
    <t>Vysekání výklenků nebo kapes ve zdivu z cihel na maltu vápennou nebo vápenocementovou výklenků, pohledové plochy přes 0,25 m2</t>
  </si>
  <si>
    <t>1.NP  
0P 34  0.675*0.60*0.255=0.103 [A]</t>
  </si>
  <si>
    <t>270</t>
  </si>
  <si>
    <t>973031325</t>
  </si>
  <si>
    <t>Vysekání výklenků nebo kapes ve zdivu z cihel na maltu vápennou nebo vápenocementovou kapes, plochy do 0,10 m2, hl. do 300 mm</t>
  </si>
  <si>
    <t>271</t>
  </si>
  <si>
    <t>974- R.pol</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</si>
  <si>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</si>
  <si>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</si>
  <si>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1.NP 
P2 IPE 200 - tl.600mm  3.25=3.250 [A] 
P3 IPE 200 - tl.660mm  2.50=2.500 [B] 
Celkem: 3.25+2.5=5.750 [C]</t>
  </si>
  <si>
    <t>272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</si>
  <si>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</si>
  <si>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</si>
  <si>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</si>
  <si>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P 1 tl.150mm 1.60=1.600 [A]</t>
  </si>
  <si>
    <t>273</t>
  </si>
  <si>
    <t>974031668</t>
  </si>
  <si>
    <t>1.NP 
P 1 tl.600mm 2*1.60*2=6.400 [A] 
P1 tl.660mm 2*1.60*2=6.400 [B] 
P5 tl.300mm 1.25*2=2.500 [C] 
Celkem: 6.4+6.4+2.5=15.300 [D]</t>
  </si>
  <si>
    <t>274</t>
  </si>
  <si>
    <t>974031669</t>
  </si>
  <si>
    <t>Vysekání rýh ve zdivu cihelném na maltu vápennou nebo vápenocementovou pro vtahování nosníků do zdí, před vybouráním otvoru do hl. 150 mm, při v. nosníku do 450</t>
  </si>
  <si>
    <t>Vysekání rýh ve zdivu cihelném na maltu vápennou nebo vápenocementovou pro vtahování nosníků do zdí, před vybouráním otvoru do hl. 150 mm, při v. nosníku do 450 mm</t>
  </si>
  <si>
    <t>1.NP 
P 1 tl.82  1.60=1.600 [A]</t>
  </si>
  <si>
    <t>275</t>
  </si>
  <si>
    <t>978011191</t>
  </si>
  <si>
    <t>Otlučení vápenných nebo vápenocementových omítek vnitřních ploch stropů, v rozsahu přes 50 do 100 %</t>
  </si>
  <si>
    <t>1.PP 
1S 01 až 1S 23 226.86=226.860 [A]</t>
  </si>
  <si>
    <t>276</t>
  </si>
  <si>
    <t>978012191</t>
  </si>
  <si>
    <t>Otlučení vápenných nebo vápenocementových omítek vnitřních ploch stropů rákosovaných, v rozsahu přes 50 do 100 %</t>
  </si>
  <si>
    <t>1.NP  
0P 02  37.42=37.420 [A] 
0P 03  15.40=15.400 [B] 
0P 04  12.21=12.210 [C] 
0P 05  4.62=4.620 [D] 
0P 06   3.50=3.500 [E] 
0P 08  2.57=2.570 [F] 
0P 21  23.17=23.170 [G] 
0P 22  14.22=14.220 [H] 
0P 23  26.97=26.970 [I] 
0P 24  49.53=49.530 [J] 
0P 26  44.91=44.910 [K] 
0P 27  11.30=11.300 [L] 
0P 28  7.03=7.030 [M] 
0P 29  27.50=27.500 [N] 
0P 31  2.80=2.800 [O] 
0P 34  6.05=6.050 [P] 
'2.NP  
1P 11 až 1P 18  3.01+1.08+6.64+12.94+12.40+12.61+5.65=54.330 [Q] 
1P 21 až 1P 27  4.17+30.53+13.00+13.26+14.43+0.94+5.62=81.950 [R] 
1P 31 až 1P 36  6.13+1.28+7.35+11.96+14.39+14.64=55.750 [S] 
Celkem: 37.42+15.4+12.21+4.62+3.5+2.57+23.17+14.22+26.97+49.53+44.91+11.3+7.03+27.5+2.8+6.05+54.33+81.95+55.75=481.230 [T]</t>
  </si>
  <si>
    <t>277</t>
  </si>
  <si>
    <t>978013191</t>
  </si>
  <si>
    <t>Otlučení vápenných nebo vápenocementových omítek vnitřních ploch stěn s vyškrabáním spar, s očištěním zdiva, v rozsahu přes 50 do 100 %</t>
  </si>
  <si>
    <t>278</t>
  </si>
  <si>
    <t>978059541</t>
  </si>
  <si>
    <t>Odsekání obkladů stěn včetně otlučení podkladní omítky až na zdivo z obkládaček vnitřních, z jakýchkoliv materiálů, plochy přes 1 m2</t>
  </si>
  <si>
    <t>1.NP  
0P 29  (5.545*2+4.96)*2.50=40.125 [A] 
-1.15*0.95*2=-2.185 [B] 
-1.15*1.27*2=-2.921 [C] 
0P 31, 32, 34  (3.74+1.70+2.68)*2*1.75=28.420 [D] 
-1.00*1.75=-1.750 [E] 
-0.675*0.60=-0.405 [F] 
-0.70*1.75*2=-2.450 [G] 
-0.0*1.75=0.000 [H] 
0P 13  (1.70+0.60)*1.50=3.450 [I] 
'2.NP  
1P 13  (10.58-0.90)*1.50=14.520 [J] 
1P 25  3.225*1.50=4.838 [K] 
1P 27  (10.46-0.80)*1.50=14.490 [L] 
1P 33  (12.35-0.80)*1.50=17.325 [M] 
1P 34  (3.815+2*0.60)*1.50=7.523 [N] 
Celkem: 40.125+-2.185+-2.921+28.42+-1.75+-0.405+-2.45+0+3.45+14.52+4.838+14.49+17.325+7.523=120.980 [O]</t>
  </si>
  <si>
    <t>279</t>
  </si>
  <si>
    <t>997013114</t>
  </si>
  <si>
    <t>Vnitrostaveništní doprava suti a vybouraných hmot vodorovně do 50 m svisle s použitím mechanizace pro budovy a haly výšky přes 12 do 15 m</t>
  </si>
  <si>
    <t>280</t>
  </si>
  <si>
    <t>281</t>
  </si>
  <si>
    <t>282</t>
  </si>
  <si>
    <t>283</t>
  </si>
  <si>
    <t xml:space="preserve">  SO 10-02</t>
  </si>
  <si>
    <t>Vnitřní stavební úpravy výpravní budovy - zdravotechnika</t>
  </si>
  <si>
    <t>SO 10-02</t>
  </si>
  <si>
    <t>Úpravy povrchů, podlahy a osazování výplní</t>
  </si>
  <si>
    <t>612315101</t>
  </si>
  <si>
    <t>Vápenná omítka rýh hrubá ve stěnách, šířky rýhy do 150 mm</t>
  </si>
  <si>
    <t>70.00*0.15=10.500 [A]</t>
  </si>
  <si>
    <t>721</t>
  </si>
  <si>
    <t>Zdravotechnika - vnitřní kanalizace</t>
  </si>
  <si>
    <t>721.001</t>
  </si>
  <si>
    <t>přechod kondenzátní , beztlaký</t>
  </si>
  <si>
    <t>721.002</t>
  </si>
  <si>
    <t>Hadička kondenzátní 3/4" - 5/4" dle zařízení</t>
  </si>
  <si>
    <t>721.003</t>
  </si>
  <si>
    <t>kondenzátní sifon s kuličkou</t>
  </si>
  <si>
    <t>721110806</t>
  </si>
  <si>
    <t>Demontáž potrubí z kameninových trub normálních nebo kyselinovzdorných přes 100 do DN 200</t>
  </si>
  <si>
    <t>721110964</t>
  </si>
  <si>
    <t>Opravy odpadního potrubí kameninového propojení dosavadního potrubí DN 200</t>
  </si>
  <si>
    <t>721110974</t>
  </si>
  <si>
    <t>Opravy odpadního potrubí kameninového krácení trub DN 200</t>
  </si>
  <si>
    <t>721140802</t>
  </si>
  <si>
    <t>Demontáž potrubí z litinových trub odpadních nebo dešťových do DN 100</t>
  </si>
  <si>
    <t>721171808</t>
  </si>
  <si>
    <t>Demontáž potrubí z novodurových trub odpadních nebo připojovacích přes 75 do D 114</t>
  </si>
  <si>
    <t>28619506</t>
  </si>
  <si>
    <t>korýtko nosné  D 40</t>
  </si>
  <si>
    <t>nosný žlábek pro potrubí DN32mm 30.00=30.000 [A]</t>
  </si>
  <si>
    <t>28619412</t>
  </si>
  <si>
    <t>koleno připojovací PE-HD 90° se zásuvným hrdlem D 110/90</t>
  </si>
  <si>
    <t>55166613</t>
  </si>
  <si>
    <t>trubka pro připojení WC s břitovým těsněním DN 110</t>
  </si>
  <si>
    <t>721173401</t>
  </si>
  <si>
    <t>Potrubí z trub PVC SN4 svodné (ležaté) DN 110</t>
  </si>
  <si>
    <t>zavěšené 4.00=4.000 [A]</t>
  </si>
  <si>
    <t>721173402</t>
  </si>
  <si>
    <t>Potrubí z trub PVC SN4 svodné (ležaté) DN 125</t>
  </si>
  <si>
    <t>zavěšené 60.00=60.000 [A]</t>
  </si>
  <si>
    <t>721173403</t>
  </si>
  <si>
    <t>Potrubí z trub PVC SN4 svodné (ležaté) DN 160</t>
  </si>
  <si>
    <t>28611944</t>
  </si>
  <si>
    <t>čistící kus kanalizační PVC DN 110</t>
  </si>
  <si>
    <t>28611606</t>
  </si>
  <si>
    <t>čistící kus kanalizační PVC DN 125</t>
  </si>
  <si>
    <t>721174042</t>
  </si>
  <si>
    <t>Potrubí z trub polypropylenových připojovací DN 40</t>
  </si>
  <si>
    <t>DN32  30.00=30.000 [A]</t>
  </si>
  <si>
    <t>721174043</t>
  </si>
  <si>
    <t>Potrubí z trub polypropylenových připojovací DN 50</t>
  </si>
  <si>
    <t>721174045</t>
  </si>
  <si>
    <t>Potrubí z trub polypropylenových připojovací DN 110</t>
  </si>
  <si>
    <t>svislé 60.00=60.000 [A]</t>
  </si>
  <si>
    <t>721194104</t>
  </si>
  <si>
    <t>Vyměření přípojek na potrubí vyvedení a upevnění odpadních výpustek DN 40</t>
  </si>
  <si>
    <t>D 32 12=12.000 [A] 
D 40 14=14.000 [B] 
Celkem: 12+14=26.000 [C]</t>
  </si>
  <si>
    <t>721194105</t>
  </si>
  <si>
    <t>Vyměření přípojek na potrubí vyvedení a upevnění odpadních výpustek DN 50</t>
  </si>
  <si>
    <t>721194109</t>
  </si>
  <si>
    <t>Vyměření přípojek na potrubí vyvedení a upevnění odpadních výpustek DN 100</t>
  </si>
  <si>
    <t>721241102</t>
  </si>
  <si>
    <t>Lapače střešních splavenin litinové DN 125</t>
  </si>
  <si>
    <t>721273151</t>
  </si>
  <si>
    <t>Ventilační hlavice z polypropylenu (PP) DN 50</t>
  </si>
  <si>
    <t>721273153</t>
  </si>
  <si>
    <t>Ventilační hlavice z polypropylenu (PP) DN 110</t>
  </si>
  <si>
    <t>721290112</t>
  </si>
  <si>
    <t>Zkouška těsnosti kanalizace v objektech vodou DN 150 nebo DN 200</t>
  </si>
  <si>
    <t>721290822</t>
  </si>
  <si>
    <t>Vnitrostaveništní přemístění vybouraných (demontovaných) hmot vnitřní kanalizace vodorovně do 100 m v objektech výšky přes 6 do 12 m</t>
  </si>
  <si>
    <t>721300922</t>
  </si>
  <si>
    <t>Pročištění ležatých svodů do DN 300</t>
  </si>
  <si>
    <t>721-R.pol.2</t>
  </si>
  <si>
    <t>Nástavec větrací z PVC D110, délky 930mm, viz. PD ZTI</t>
  </si>
  <si>
    <t>721-R.pol.3</t>
  </si>
  <si>
    <t>Zkouška těsnosti kanalizace v objektech kouřen DN 250 nebo DN 300</t>
  </si>
  <si>
    <t>953731311</t>
  </si>
  <si>
    <t>Odvětrání svislé plastovými troubami montáž větrací hlavice, vnitřního průměru do 160 mm</t>
  </si>
  <si>
    <t>56231222</t>
  </si>
  <si>
    <t>souprava ventilační střešní PP DN 110  s manžetou PVC-P</t>
  </si>
  <si>
    <t>998721103</t>
  </si>
  <si>
    <t>Přesun hmot pro vnitřní kanalizace stanovený z hmotnosti přesunovaného materiálu vodorovná dopravní vzdálenost do 50 m v objektech výšky přes 12 do 24 m</t>
  </si>
  <si>
    <t>722</t>
  </si>
  <si>
    <t>Zdravotechnika - vnitřní vodovod</t>
  </si>
  <si>
    <t>722130233</t>
  </si>
  <si>
    <t>Potrubí z ocelových trubek pozinkovaných závitových svařovaných běžných DN 25</t>
  </si>
  <si>
    <t>722130234</t>
  </si>
  <si>
    <t>Potrubí z ocelových trubek pozinkovaných závitových svařovaných běžných DN 32</t>
  </si>
  <si>
    <t>722130801</t>
  </si>
  <si>
    <t>Demontáž potrubí z ocelových trubek pozinkovaných závitových do DN 25</t>
  </si>
  <si>
    <t>722131932</t>
  </si>
  <si>
    <t>Opravy vodovodního potrubí z ocelových trubek pozinkovaných závitových propojení dosavadního potrubí DN 20</t>
  </si>
  <si>
    <t>722131936</t>
  </si>
  <si>
    <t>Opravy vodovodního potrubí z ocelových trubek pozinkovaných závitových propojení dosavadního potrubí DN 50</t>
  </si>
  <si>
    <t>722170946</t>
  </si>
  <si>
    <t>Oprava vodovodního potrubí z plastových trub spojky pro trubky nátrubkové G 6/4</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</si>
  <si>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</si>
  <si>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</si>
  <si>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</si>
  <si>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</si>
  <si>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</si>
  <si>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</si>
  <si>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</si>
  <si>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</si>
  <si>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</si>
  <si>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</si>
  <si>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</si>
  <si>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</si>
  <si>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</si>
  <si>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DN 25 195.00=195.000 [A] 
DN 32 65.00=65.000 [B]</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</si>
  <si>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</si>
  <si>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</si>
  <si>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</si>
  <si>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72218-R.pol.4</t>
  </si>
  <si>
    <t>Přípojky vodovodní pro pevné připojení DN 20</t>
  </si>
  <si>
    <t>72218-R.pol.5</t>
  </si>
  <si>
    <t>Přípojky vodovodní pro pevné připojení DN 25</t>
  </si>
  <si>
    <t>722190401</t>
  </si>
  <si>
    <t>Zřízení přípojek na potrubí vyvedení a upevnění výpustek do DN 25</t>
  </si>
  <si>
    <t>722190901</t>
  </si>
  <si>
    <t>Opravy ostatní uzavření nebo otevření vodovodního potrubí při opravách včetně vypuštění a napuštění</t>
  </si>
  <si>
    <t>722212440</t>
  </si>
  <si>
    <t>Armatury přírubové šoupátka orientační štítky na zeď</t>
  </si>
  <si>
    <t>55190003</t>
  </si>
  <si>
    <t>flexi hadice ohebná sanitární D 9x13mm FF 1/2" 500mm</t>
  </si>
  <si>
    <t>16*0.50=8.000 [A]</t>
  </si>
  <si>
    <t>55190005</t>
  </si>
  <si>
    <t>flexi hadice ohebná k baterii D 8x12mm F 1/2"xM10 500mm</t>
  </si>
  <si>
    <t>36*0.50=18.000 [A]</t>
  </si>
  <si>
    <t>722220152</t>
  </si>
  <si>
    <t>Armatury s jedním závitem plastové (PPR) PN 20 (SDR 6) DN 20 x G 1/2</t>
  </si>
  <si>
    <t>722220874</t>
  </si>
  <si>
    <t>Demontáž armatur závitových se závitem a šroubením (armatury, odbočky a spojky k naletování) G 5/4</t>
  </si>
  <si>
    <t>722224115</t>
  </si>
  <si>
    <t>Armatury s jedním závitem kohouty plnicí a vypouštěcí PN 10 G 1/2</t>
  </si>
  <si>
    <t>722224116</t>
  </si>
  <si>
    <t>Armatury s jedním závitem kohouty plnicí a vypouštěcí PN 10 G 3/4</t>
  </si>
  <si>
    <t>722231204</t>
  </si>
  <si>
    <t>Armatury se dvěma závity ventily redukční tlakové mosazné bez manometru PN 6 do 25 °C G 5/4</t>
  </si>
  <si>
    <t>42240739</t>
  </si>
  <si>
    <t>ventil redukční šedá litina (T 79 157 616) PN16 T 70°C s manometrem DN 32</t>
  </si>
  <si>
    <t>722232043</t>
  </si>
  <si>
    <t>Armatury se dvěma závity kulové kohouty PN 42 do 185 °C přímé vnitřní závit G 1/2</t>
  </si>
  <si>
    <t>722232044</t>
  </si>
  <si>
    <t>Armatury se dvěma závity kulové kohouty PN 42 do 185 °C přímé vnitřní závit G 3/4</t>
  </si>
  <si>
    <t>722232046</t>
  </si>
  <si>
    <t>Armatury se dvěma závity kulové kohouty PN 42 do 185 °C přímé vnitřní závit G 5/4</t>
  </si>
  <si>
    <t>722234266</t>
  </si>
  <si>
    <t>Armatury se dvěma závity filtry mosazný PN 20 do 80 °C G 5/4</t>
  </si>
  <si>
    <t>72223-R.pol.1</t>
  </si>
  <si>
    <t>Klapka vod.zpětná vodorovná DN 15</t>
  </si>
  <si>
    <t>72223-R.pol.2</t>
  </si>
  <si>
    <t>Klapka vod.zpětná vodorovná DN 20</t>
  </si>
  <si>
    <t>72223-R.pol.3</t>
  </si>
  <si>
    <t>Klapka vod.zpětná vodorovná DN 30</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</si>
  <si>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</si>
  <si>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</si>
  <si>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</si>
  <si>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</si>
  <si>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</si>
  <si>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</si>
  <si>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</si>
  <si>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</si>
  <si>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722260904</t>
  </si>
  <si>
    <t>Oprava vodoměrů zpětná montáž vodoměrů přírubových DN 80</t>
  </si>
  <si>
    <t>722262212</t>
  </si>
  <si>
    <t>Vodoměry pro vodu do 40°C závitové horizontální jednovtokové suchoběžné G 1/2 x 110 mm Qn 1,5</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</si>
  <si>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</si>
  <si>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</si>
  <si>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</si>
  <si>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</si>
  <si>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722290823</t>
  </si>
  <si>
    <t>Vnitrostaveništní přemístění vybouraných (demontovaných) hmot vnitřní vodovod vodorovně do 100 m v objektech výšky přes 12 do 24 m</t>
  </si>
  <si>
    <t>722-R.pol.01</t>
  </si>
  <si>
    <t>Oběhové čerpadlo 20-14 BXA-PM - D+M</t>
  </si>
  <si>
    <t>KS</t>
  </si>
  <si>
    <t>998722203</t>
  </si>
  <si>
    <t>Přesun hmot pro vnitřní vodovod stanovený procentní sazbou (%) z ceny vodorovná dopravní vzdálenost do 50 m v objektech výšky přes 12 do 24 m</t>
  </si>
  <si>
    <t>724</t>
  </si>
  <si>
    <t>Zdravotechnika - strojní vybavení</t>
  </si>
  <si>
    <t>724-R.pol.01</t>
  </si>
  <si>
    <t>horizontální potrubní oddělovač 1 1/4"</t>
  </si>
  <si>
    <t>724-R.pol.02</t>
  </si>
  <si>
    <t>fyzikální úprava vody HS40</t>
  </si>
  <si>
    <t>724-R.pol.03</t>
  </si>
  <si>
    <t>KONZOLA POTRUBÍ VODOVODU</t>
  </si>
  <si>
    <t>998724203</t>
  </si>
  <si>
    <t>Přesun hmot pro strojní vybavení stanovený procentní sazbou (%) z ceny vodorovná dopravní vzdálenost do 50 m v objektech výšky přes 12 do 24 m</t>
  </si>
  <si>
    <t>725</t>
  </si>
  <si>
    <t>Zdravotechnika - zařizovací předměty</t>
  </si>
  <si>
    <t>721226513</t>
  </si>
  <si>
    <t>Zápachové uzávěrky podomítkové (Pe) s krycí deskou pro pračku a myčku DN 40/50 s přípojem vody a elektřiny</t>
  </si>
  <si>
    <t>725112171</t>
  </si>
  <si>
    <t>Zařízení záchodů kombi klozety s hlubokým splachováním odpad vodorovný</t>
  </si>
  <si>
    <t>725119122</t>
  </si>
  <si>
    <t>Zařízení záchodů montáž klozetových mís kombi</t>
  </si>
  <si>
    <t>64236051</t>
  </si>
  <si>
    <t>klozet keramický bílý závěsný hluboké splachování pro handicapované</t>
  </si>
  <si>
    <t>55167394</t>
  </si>
  <si>
    <t>sedátko klozetové duroplastové bílé antibakteriální</t>
  </si>
  <si>
    <t>55167001</t>
  </si>
  <si>
    <t>panty a šrouby ke klozetovému sedátku</t>
  </si>
  <si>
    <t>725119124</t>
  </si>
  <si>
    <t>Zařízení záchodů montáž klozetových mís nerezových</t>
  </si>
  <si>
    <t>55231003</t>
  </si>
  <si>
    <t>klozet nerezový závěsný hluboké splachování se sedátkem 360x530x355mm</t>
  </si>
  <si>
    <t>725119125</t>
  </si>
  <si>
    <t>Zařízení záchodů montáž klozetových mís závěsných na nosné stěny</t>
  </si>
  <si>
    <t>64236021</t>
  </si>
  <si>
    <t>klozet keramický bílý závěsný hluboké splachování 490x360x350mm</t>
  </si>
  <si>
    <t>725129102</t>
  </si>
  <si>
    <t>Pisoárové záchodky montáž ostatních typů automatických</t>
  </si>
  <si>
    <t>55231382</t>
  </si>
  <si>
    <t>pisoár nerez závěsný teflonový povrch automatické splachování a bateriové napájení</t>
  </si>
  <si>
    <t>725219101</t>
  </si>
  <si>
    <t>Umyvadla montáž umyvadel ostatních typů na konzoly</t>
  </si>
  <si>
    <t>64213010</t>
  </si>
  <si>
    <t>umyvadlo keramické závěsné polozápustné s otvorem bílé š 560mm</t>
  </si>
  <si>
    <t>725219102</t>
  </si>
  <si>
    <t>Umyvadla montáž umyvadel ostatních typů na šrouby do zdiva</t>
  </si>
  <si>
    <t>64211023</t>
  </si>
  <si>
    <t>umyvadlo keramické závěsné bezbariérové bílé 640x550mm</t>
  </si>
  <si>
    <t>64211005</t>
  </si>
  <si>
    <t>umyvadlo keramické závěsné bílé 550x420mm</t>
  </si>
  <si>
    <t>725219104</t>
  </si>
  <si>
    <t>Umyvadla montáž umyvadel ostatních typů nerezových</t>
  </si>
  <si>
    <t>55231002</t>
  </si>
  <si>
    <t>umyvadlo nerezové komplet s automatickou baterií a bateriovým napájením 560x435x185mm</t>
  </si>
  <si>
    <t>72521-R.pol.02</t>
  </si>
  <si>
    <t>Deska pod umyvadlo dl.1850mm - ozn.248 - D+M Umyvadlová deska HPL na míru s vyříznutými otvory na umyvadlo, rozměry: 1850x600x40 mm - DLE SPECIFIKACE PD- viz.</t>
  </si>
  <si>
    <t>Deska pod umyvadlo dl.1850mm - ozn.248 - D+M  
Umyvadlová deska HPL na míru s vyříznutými otvory na umyvadlo, rozměry: 1850x600x40 mm  
- DLE SPECIFIKACE PD- viz.interiér</t>
  </si>
  <si>
    <t>725222116</t>
  </si>
  <si>
    <t>Vany bez výtokových armatur akrylátové se zápachovou uzávěrkou klasické 1700x700 mm</t>
  </si>
  <si>
    <t>725241112</t>
  </si>
  <si>
    <t>Sprchové vaničky akrylátové čtvercové 900x900 mm</t>
  </si>
  <si>
    <t>725244322</t>
  </si>
  <si>
    <t>Sprchové dveře a zástěny zástěny sprchové do niky bezrámové skleněné tl. 8 mm dveře otvíravé jednokřídlové, na vaničku šířky 900 mm</t>
  </si>
  <si>
    <t>725291621</t>
  </si>
  <si>
    <t>Doplňky zařízení koupelen a záchodů nerezové zásobník toaletních papírů d=300 mm</t>
  </si>
  <si>
    <t>725291631</t>
  </si>
  <si>
    <t>Doplňky zařízení koupelen a záchodů nerezové zásobník papírových ručníků</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</si>
  <si>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</si>
  <si>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</si>
  <si>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</si>
  <si>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</si>
  <si>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725535211</t>
  </si>
  <si>
    <t>Elektrické ohřívače zásobníkové pojistné armatury pojistný ventil G 1/2</t>
  </si>
  <si>
    <t>725535212</t>
  </si>
  <si>
    <t>Elektrické ohřívače zásobníkové pojistné armatury pojistný ventil G 3/4</t>
  </si>
  <si>
    <t>725539201</t>
  </si>
  <si>
    <t>Elektrické ohřívače zásobníkové montáž tlakových ohřívačů závěsných (svislých nebo vodorovných) do 15 l</t>
  </si>
  <si>
    <t>54132224</t>
  </si>
  <si>
    <t>ohřívač vody elektrický beztlakový pod umyvadlo 10L 2kW</t>
  </si>
  <si>
    <t>725813112</t>
  </si>
  <si>
    <t>Ventily rohové bez připojovací trubičky nebo flexi hadičky pračkové G 3/4</t>
  </si>
  <si>
    <t>725819401</t>
  </si>
  <si>
    <t>Ventily montáž ventilů ostatních typů rohových s připojovací trubičkou G 1/2</t>
  </si>
  <si>
    <t>55141002</t>
  </si>
  <si>
    <t>ventil kulový rohový s filtrem 1/2"x3/8" s celokovovým kulatým designem</t>
  </si>
  <si>
    <t>725821312</t>
  </si>
  <si>
    <t>Baterie dřezové nástěnné pákové s otáčivým kulatým ústím a délkou ramínka 300 mm</t>
  </si>
  <si>
    <t>725822611</t>
  </si>
  <si>
    <t>Baterie umyvadlové stojánkové pákové bez výpusti</t>
  </si>
  <si>
    <t>725829131</t>
  </si>
  <si>
    <t>Baterie umyvadlové montáž ostatních typů stojánkových G 1/2</t>
  </si>
  <si>
    <t>55145719</t>
  </si>
  <si>
    <t>baterie dřezová páková stojánková s pákou (lékařská)</t>
  </si>
  <si>
    <t>55144103</t>
  </si>
  <si>
    <t>baterie umyvadlová senzorová stojánková se sprškou 6V napájení chrom</t>
  </si>
  <si>
    <t>725831313</t>
  </si>
  <si>
    <t>Baterie vanové nástěnné pákové s příslušenstvím a pohyblivým držákem</t>
  </si>
  <si>
    <t>725849411</t>
  </si>
  <si>
    <t>Baterie sprchové montáž nástěnných baterií s nastavitelnou výškou sprchy</t>
  </si>
  <si>
    <t>55145590</t>
  </si>
  <si>
    <t>baterie sprchová páková včetně sprchové soupravy 150mm chrom</t>
  </si>
  <si>
    <t>725861102</t>
  </si>
  <si>
    <t>Zápachové uzávěrky zařizovacích předmětů pro umyvadla DN 40</t>
  </si>
  <si>
    <t>725862103</t>
  </si>
  <si>
    <t>Zápachové uzávěrky zařizovacích předmětů pro dřezy DN 40/50</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</si>
  <si>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</si>
  <si>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</si>
  <si>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</si>
  <si>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</si>
  <si>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725865411</t>
  </si>
  <si>
    <t>Zápachové uzávěrky zařizovacích předmětů pro pisoáry DN 32/40</t>
  </si>
  <si>
    <t>725869218</t>
  </si>
  <si>
    <t>Zápachové uzávěrky zařizovacích předmětů montáž zápachových uzávěrek dřezových dvoudílných U-sifonů</t>
  </si>
  <si>
    <t>HLE.HL21.2</t>
  </si>
  <si>
    <t>Vtok (nálevka) DN32 se zápachovou uzávěrkou a kuličkou pro suchý stav</t>
  </si>
  <si>
    <t>7258-R.pol .4</t>
  </si>
  <si>
    <t>Výpusť umavadlová s tlakovým uzávěrem</t>
  </si>
  <si>
    <t>725980121</t>
  </si>
  <si>
    <t>Dvířka 15/15</t>
  </si>
  <si>
    <t>725980123</t>
  </si>
  <si>
    <t>Dvířka 30/30</t>
  </si>
  <si>
    <t>725-R.pol.406</t>
  </si>
  <si>
    <t>Doplňky zařízení koupelen a záchodů toaletní deska rovná šířka 900 mm - ozn.406 - D+M - DLE SPECIFIKACE PD- viz.interiér</t>
  </si>
  <si>
    <t>725-R.pol.407</t>
  </si>
  <si>
    <t>Doplňky zařízení koupelen a záchodů nerez háček na oblečení - ozn.407- D+M - DLE SPECIFIKACE PD- viz.interiér</t>
  </si>
  <si>
    <t>725-R.pol.408</t>
  </si>
  <si>
    <t>Doplňky zařízení koupelen a záchodů WC štětka závěsná - ozn.408- D+M - DLE SPECIFIKACE PD- viz.interiér</t>
  </si>
  <si>
    <t>725-R.pol.410</t>
  </si>
  <si>
    <t>Doplňky zařízení koupelen a záchodů zásobník hygienických sáčků nerez - ozn.410 - D+M - DLE SPECIFIKACE PD- viz.interiér</t>
  </si>
  <si>
    <t>725-R.pol.411</t>
  </si>
  <si>
    <t>Doplňky zařízení koupelen a záchodů odpadový koš 12L nerez - ozn.411 - D+M - DLE SPECIFIKACE PD- viz.interiér</t>
  </si>
  <si>
    <t>725-R.pol.412</t>
  </si>
  <si>
    <t>Doplňky zařízení koupelen a záchodů zásobník na hygienické papírové podložky na toaletu nerez - ozn.412 - D+M - DLE SPECIFIKACE PD- viz.interiér</t>
  </si>
  <si>
    <t>725-R.pol.413</t>
  </si>
  <si>
    <t>Doplňky zařízení koupelen a záchodů zásobník desinfekčních ubrousků na WC nerez - ozn.413 - D+M - DLE SPECIFIKACE PD- viz.interiér</t>
  </si>
  <si>
    <t>725-R.pol.416</t>
  </si>
  <si>
    <t>Doplňky zařízení koupelen a záchodů nerez madla rovná, délky 800 mm - ozn.416 - D+M - DLE SPECIFIKACE PD- viz.interiér</t>
  </si>
  <si>
    <t>725-R.pol.417</t>
  </si>
  <si>
    <t>Doplňky zařízení koupelen a záchodů nerez madla dvojité sklopné, délky 810 mm D+M - DLE SPECIFIKACE PD- viz.interiér</t>
  </si>
  <si>
    <t>725-R.pol.418</t>
  </si>
  <si>
    <t>Zrcadlo pro tělesné handicap výklopné - ozn.418 - D+M - DLE SPECIFIKACE PD- viz.interiér</t>
  </si>
  <si>
    <t>725-R.pol.420</t>
  </si>
  <si>
    <t>Doplňky zařízení koupelen a záchodů toaletní deska rovná šířka 700 mm - ozn.420 - D+M - DLE SPECIFIKACE PD- viz.interiér</t>
  </si>
  <si>
    <t>725-R.pol.426</t>
  </si>
  <si>
    <t>Zrcadlo nezer 1500x600mm - ozn.426 - D+M - DLE SPECIFIKACE PD- viz.interiér</t>
  </si>
  <si>
    <t>725-R.pol.427</t>
  </si>
  <si>
    <t>Doplňky zařízení koupelen a dávkovač mýdla bezdotykový ozn.427 - D+M - DLE SPECIFIKACE PD- viz.interiér</t>
  </si>
  <si>
    <t>725-R.pol.428</t>
  </si>
  <si>
    <t>Doplňky zařízení koupelen a dávkovač dezinfekčního gelu bezdotykový ozn.428 - D+M - DLE SPECIFIKACE PD- viz.interiér</t>
  </si>
  <si>
    <t>725-R.pol.429</t>
  </si>
  <si>
    <t>Odpadkový koš 25l - ozn.429 - D+M - DLE SPECIFIKACE PD- viz.interiér</t>
  </si>
  <si>
    <t>725-R.pol.432</t>
  </si>
  <si>
    <t>Přebalovací pult závěsný, sklopný - ozn.432 - D+M - DLE SPECIFIKACE PD- viz.interiér</t>
  </si>
  <si>
    <t>998725103</t>
  </si>
  <si>
    <t>Přesun hmot pro zařizovací předměty stanovený z hmotnosti přesunovaného materiálu vodorovná dopravní vzdálenost do 50 m v objektech výšky přes 12 do 24 m</t>
  </si>
  <si>
    <t>726</t>
  </si>
  <si>
    <t>Zdravotechnika - předstěnové instalace</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</si>
  <si>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</si>
  <si>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</si>
  <si>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</si>
  <si>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</si>
  <si>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55281792</t>
  </si>
  <si>
    <t>tlačítko pro ovládání WC zepředu, chrom, Stop splachování, 246x164mm</t>
  </si>
  <si>
    <t>998726113</t>
  </si>
  <si>
    <t>Přesun hmot pro instalační prefabrikáty stanovený z hmotnosti přesunovaného materiálu vodorovná dopravní vzdálenost do 50 m v objektech výšky přes 12 m do 24 m</t>
  </si>
  <si>
    <t>953941611</t>
  </si>
  <si>
    <t>Osazení drobných kovových výrobků bez jejich dodání s vysekáním kapes pro upevňovací prvky se zazděním, zabetonováním nebo zalitím konzol, ve zdivu cihelném</t>
  </si>
  <si>
    <t>42392870</t>
  </si>
  <si>
    <t>konzola 100/100-27 otvor D 11mm</t>
  </si>
  <si>
    <t>Prorážení otvorů a ostatní bourací práce</t>
  </si>
  <si>
    <t>971042451</t>
  </si>
  <si>
    <t>Vybourání otvorů v betonových příčkách a zdech základových nebo nadzákladových plochy do 0,25 m2, tl. do 450 mm</t>
  </si>
  <si>
    <t>974031164</t>
  </si>
  <si>
    <t>Vysekání rýh ve zdivu cihelném na maltu vápennou nebo vápenocementovou do hl. 150 mm a šířky do 150 mm</t>
  </si>
  <si>
    <t>977151122</t>
  </si>
  <si>
    <t>Jádrové vrty diamantovými korunkami do stavebních materiálů (železobetonu, betonu, cihel, obkladů, dlažeb, kamene) průměru přes 120 do 130 mm</t>
  </si>
  <si>
    <t xml:space="preserve">  SO 10-03</t>
  </si>
  <si>
    <t>Vnitřní stavební úpravy výpravní budovy - plyn</t>
  </si>
  <si>
    <t>SO 10-03</t>
  </si>
  <si>
    <t>š.70mm 36.00*0.07=2.520 [A] 
š.15mm 8.00*0.15=1.200 [B] 
Celkem: 2.52+1.2=3.720 [C]</t>
  </si>
  <si>
    <t>723111204</t>
  </si>
  <si>
    <t>Potrubí z ocelových trubek závitových černých spojovaných svařováním, bezešvých běžných DN 25</t>
  </si>
  <si>
    <t>723150312</t>
  </si>
  <si>
    <t>Potrubí z ocelových trubek hladkých černých spojovaných svařováním tvářených za tepla O 57/3,2</t>
  </si>
  <si>
    <t>723150366</t>
  </si>
  <si>
    <t>Potrubí z ocelových trubek hladkých chráničky O 44,5/2,6</t>
  </si>
  <si>
    <t>723150367</t>
  </si>
  <si>
    <t>Potrubí z ocelových trubek hladkých chráničky O 57/2,9</t>
  </si>
  <si>
    <t>723160204</t>
  </si>
  <si>
    <t>Přípojky k plynoměrům spojované na závit bez ochozu G 1</t>
  </si>
  <si>
    <t>723160334</t>
  </si>
  <si>
    <t>Přípojky k plynoměrům rozpěrky přípojek G 1</t>
  </si>
  <si>
    <t>723181023</t>
  </si>
  <si>
    <t>Potrubí z měděných trubek tvrdých, spojovaných lisováním DN 20</t>
  </si>
  <si>
    <t>723181024</t>
  </si>
  <si>
    <t>Potrubí z měděných trubek tvrdých, spojovaných lisováním DN 25</t>
  </si>
  <si>
    <t>723190203</t>
  </si>
  <si>
    <t>Přípojky plynovodní ke strojům a zařízením z trubek ocelových závitových černých spojovaných na závit, bezešvých, běžných DN 20</t>
  </si>
  <si>
    <t>plyn.kotel 5=5.000 [A]</t>
  </si>
  <si>
    <t>723190204</t>
  </si>
  <si>
    <t>Přípojky plynovodní ke strojům a zařízením z trubek ocelových závitových černých spojovaných na závit, bezešvých, běžných DN 25</t>
  </si>
  <si>
    <t>plynoněr 5=5.000 [A] 
regulátor plynu 1=1.000 [B] 
Celkem: 5+1=6.000 [C]</t>
  </si>
  <si>
    <t>723190252</t>
  </si>
  <si>
    <t>Přípojky plynovodní ke strojům a zařízením z trubek vyvedení a upevnění plynovodních výpustek na potrubí DN 20</t>
  </si>
  <si>
    <t>723190901</t>
  </si>
  <si>
    <t>Opravy plynovodního potrubí uzavření nebo otevření potrubí</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</si>
  <si>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</si>
  <si>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</si>
  <si>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</si>
  <si>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</si>
  <si>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</si>
  <si>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</si>
  <si>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723261912</t>
  </si>
  <si>
    <t>Montáž plynoměrů při rekonstrukci plynoinstalací s odvzdušněním a odzkoušením maximální průtok Q (m3/h) 6 m3/h</t>
  </si>
  <si>
    <t>723290822</t>
  </si>
  <si>
    <t>Vnitrostaveništní přemítění vybouraných (demontovaných) hmot vnitřní plynovod vodorovně do 100 m v objektech výšky přes 6 do 12 m</t>
  </si>
  <si>
    <t>723-R.pol.1</t>
  </si>
  <si>
    <t>Kohout kulový,vnitřní-vnitřní z. DN 25</t>
  </si>
  <si>
    <t>723-R.pol.2</t>
  </si>
  <si>
    <t>Kohout kulový,vnitřní-vnitřní z. DN 50</t>
  </si>
  <si>
    <t>723-R.pol.4</t>
  </si>
  <si>
    <t>Skříň HUP a regulace, typová uzamykatelná pro B25</t>
  </si>
  <si>
    <t>723-R.pol.5</t>
  </si>
  <si>
    <t>H rám pro montáž plynoměru - Dle specifikace PD</t>
  </si>
  <si>
    <t>723-R-pol.3</t>
  </si>
  <si>
    <t>Uzavření přípojky, odplynění, vyfoukání potrubí</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</si>
  <si>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</si>
  <si>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</si>
  <si>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</si>
  <si>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42392872</t>
  </si>
  <si>
    <t>konzola 150/150 otvor D 12,5mm</t>
  </si>
  <si>
    <t>42392874</t>
  </si>
  <si>
    <t>konzole 300/200 otvor D 17mm</t>
  </si>
  <si>
    <t>974031142</t>
  </si>
  <si>
    <t>Vysekání rýh ve zdivu cihelném na maltu vápennou nebo vápenocementovou do hl. 70 mm a šířky do 70 mm</t>
  </si>
  <si>
    <t>977151112</t>
  </si>
  <si>
    <t>Jádrové vrty diamantovými korunkami do stavebních materiálů (železobetonu, betonu, cihel, obkladů, dlažeb, kamene) průměru přes 35 do 40 mm</t>
  </si>
  <si>
    <t>977151114</t>
  </si>
  <si>
    <t>Jádrové vrty diamantovými korunkami do stavebních materiálů (železobetonu, betonu, cihel, obkladů, dlažeb, kamene) průměru přes 50 do 60 mm</t>
  </si>
  <si>
    <t>998017002</t>
  </si>
  <si>
    <t>Přesun hmot pro budovy občanské výstavby, bydlení, výrobu a služby s omezením mechanizace vodorovná dopravní vzdálenost do 100 m pro budovy s jakoukoliv nosnou konstrukcí výšky přes 6 do 12 m</t>
  </si>
  <si>
    <t>HZS4231</t>
  </si>
  <si>
    <t>Hodinové zúčtovací sazby ostatních profesí revizní a kontrolní činnost technik</t>
  </si>
  <si>
    <t>VRN</t>
  </si>
  <si>
    <t>Vedlejší rozpočtové náklady</t>
  </si>
  <si>
    <t>044002000</t>
  </si>
  <si>
    <t>Revize - plynu</t>
  </si>
  <si>
    <t xml:space="preserve">  SO 10-04</t>
  </si>
  <si>
    <t>Vnitřní stavební úpravy výpravní budovy - vytápění</t>
  </si>
  <si>
    <t>SO 10-04</t>
  </si>
  <si>
    <t>731</t>
  </si>
  <si>
    <t>Ústřední vytápění - kotelny</t>
  </si>
  <si>
    <t>731244492</t>
  </si>
  <si>
    <t>Kotle ocelové teplovodní plynové závěsné kondenzační montáž kotlů kondenzačních ostatních typů o výkonu přes 14 do 20 kW</t>
  </si>
  <si>
    <t>484176-R.pol</t>
  </si>
  <si>
    <t>kotel 2-17 set + 160 l zásobník TV komplet s regulací, čidlo na fasádu, ovladač v místnosti   - DLE SPECIFIKACE - ÚT</t>
  </si>
  <si>
    <t>kotel 2-17 set + 160 l zásobník TV  
komplet s regulací, čidlo na fasádu, ovladač v místnosti   - DLE SPECIFIKACE - ÚT</t>
  </si>
  <si>
    <t>484177-R.pol</t>
  </si>
  <si>
    <t>kotel 236/5-3 s průtokovým ohřevem TV komplet s regulací, čidlo na fasádu, ovladač v místnosti - DLE SPECIFIKACE - ÚT</t>
  </si>
  <si>
    <t>kotel 236/5-3 s průtokovým ohřevem TV  
komplet s regulací, čidlo na fasádu, ovladač v místnosti - DLE SPECIFIKACE - ÚT</t>
  </si>
  <si>
    <t>731341130</t>
  </si>
  <si>
    <t>Hadice napouštěcí pryžové O 16/23</t>
  </si>
  <si>
    <t>731-R.pol.1</t>
  </si>
  <si>
    <t>Odvaděč kondenzátu 60/100mm</t>
  </si>
  <si>
    <t>731-R.pol.2</t>
  </si>
  <si>
    <t>Koaxiální odkouření vodorovné DN60/100dl.1,0m</t>
  </si>
  <si>
    <t>731-R.pol.3</t>
  </si>
  <si>
    <t>Kus prodlužovací odkouření 60/100 mm dl. 1,0 m</t>
  </si>
  <si>
    <t>731-R.pol.4</t>
  </si>
  <si>
    <t>Třmen trubkový upevňovací 60/100 mm</t>
  </si>
  <si>
    <t>731-R.pol.5</t>
  </si>
  <si>
    <t>Koleno 90° 60/100 mm</t>
  </si>
  <si>
    <t>731-R.pol.6</t>
  </si>
  <si>
    <t>Průchodka střešní pro šik. stř. s olověným límcem</t>
  </si>
  <si>
    <t>731-R.pol.7</t>
  </si>
  <si>
    <t>Průchodka střešní zakončení ve stávajícím průduchu</t>
  </si>
  <si>
    <t>998731102</t>
  </si>
  <si>
    <t>Přesun hmot pro kotelny stanovený z hmotnosti přesunovaného materiálu vodorovná dopravní vzdálenost do 50 m v objektech výšky přes 6 do 12 m</t>
  </si>
  <si>
    <t>733</t>
  </si>
  <si>
    <t>Ústřední vytápění - rozvodné potrubí</t>
  </si>
  <si>
    <t>733221102</t>
  </si>
  <si>
    <t>Potrubí z trubek měděných měkkých spojovaných měkkým pájením O 15/1</t>
  </si>
  <si>
    <t>733221103</t>
  </si>
  <si>
    <t>Potrubí z trubek měděných měkkých spojovaných měkkým pájením O 18/1</t>
  </si>
  <si>
    <t>733221104</t>
  </si>
  <si>
    <t>Potrubí z trubek měděných měkkých spojovaných měkkým pájením O 22/1</t>
  </si>
  <si>
    <t>733223105</t>
  </si>
  <si>
    <t>Potrubí z trubek měděných tvrdých spojovaných měkkým pájením O 28/1,5</t>
  </si>
  <si>
    <t>733291101</t>
  </si>
  <si>
    <t>Zkoušky těsnosti potrubí z trubek měděných O do 35/1,5</t>
  </si>
  <si>
    <t>733811211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</si>
  <si>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</si>
  <si>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</si>
  <si>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DN 15 298.00=298.000 [A] 
DN 18  80.00=80.000 [B] 
DN 22 130.00=130.000 [C] 
Celkem: 298+80+130=508.000 [D]</t>
  </si>
  <si>
    <t>733811212</t>
  </si>
  <si>
    <t>Ochrana potrubí termoizolačními trubicemi z pěnového polyetylenu PE přilepenými v příčných a podélných spojích, tloušťky izolace do 6 mm, vnitřního průměru izolace DN přes 22 do 32 mm</t>
  </si>
  <si>
    <t>DN 28 74.00=74.000 [A]</t>
  </si>
  <si>
    <t>998733103</t>
  </si>
  <si>
    <t>Přesun hmot pro rozvody potrubí stanovený z hmotnosti přesunovaného materiálu vodorovná dopravní vzdálenost do 50 m v objektech výšky přes 12 do 24 m</t>
  </si>
  <si>
    <t>734</t>
  </si>
  <si>
    <t>Ústřední vytápění - armatury</t>
  </si>
  <si>
    <t>734211120</t>
  </si>
  <si>
    <t>Ventily odvzdušňovací závitové automatické PN 14 do 120°C G 1/2</t>
  </si>
  <si>
    <t>734222812</t>
  </si>
  <si>
    <t>Ventily regulační závitové termostatické, s hlavicí ručního ovládání PN 16 do 110°C přímé chromované G 1/2</t>
  </si>
  <si>
    <t>734242414</t>
  </si>
  <si>
    <t>Ventily zpětné závitové PN 16 do 110°C přímé G 1</t>
  </si>
  <si>
    <t>734261333</t>
  </si>
  <si>
    <t>Šroubení topenářské PN 16 do 120°C rohové G 1/2</t>
  </si>
  <si>
    <t>734291264</t>
  </si>
  <si>
    <t>Ostatní armatury filtry závitové PN 30 do 110°C přímé s vnitřními závity G 1</t>
  </si>
  <si>
    <t>734292715</t>
  </si>
  <si>
    <t>Ostatní armatury kulové kohouty PN 42 do 185°C přímé vnitřní závit G 1</t>
  </si>
  <si>
    <t>734-R.pol.</t>
  </si>
  <si>
    <t>HM armatura pro dvoutrubkové připojení žebříhové těleso - DLE SPECIFIKACE - ÚT</t>
  </si>
  <si>
    <t>HM armatura pro dvoutrubkové připojení  
žebříhové těleso - DLE SPECIFIKACE - ÚT</t>
  </si>
  <si>
    <t>998734103</t>
  </si>
  <si>
    <t>Přesun hmot pro armatury stanovený z hmotnosti přesunovaného materiálu vodorovná dopravní vzdálenost do 50 m v objektech výšky přes 12 do 24 m</t>
  </si>
  <si>
    <t>735</t>
  </si>
  <si>
    <t>Ústřední vytápění - otopná tělesa</t>
  </si>
  <si>
    <t>735000912</t>
  </si>
  <si>
    <t>Regulace otopného systému při opravách vyregulování dvojregulačních ventilů a kohoutů s termostatickým ovládáním</t>
  </si>
  <si>
    <t>735151274</t>
  </si>
  <si>
    <t>Otopná tělesa panelová jednodesková PN 1,0 MPa, T do 110°C s jednou přídavnou přestupní plochou výšky tělesa 600 mm stavební délky / výkonu 700 mm / 701 W</t>
  </si>
  <si>
    <t>735151276</t>
  </si>
  <si>
    <t>Otopná tělesa panelová jednodesková PN 1,0 MPa, T do 110°C s jednou přídavnou přestupní plochou výšky tělesa 600 mm stavební délky / výkonu 900 mm / 902 W</t>
  </si>
  <si>
    <t>735151277</t>
  </si>
  <si>
    <t>Otopná tělesa panelová jednodesková PN 1,0 MPa, T do 110°C s jednou přídavnou přestupní plochou výšky tělesa 600 mm stavební délky / výkonu 1000 mm / 1002 W</t>
  </si>
  <si>
    <t>735151578</t>
  </si>
  <si>
    <t>Otopná tělesa panelová dvoudesková PN 1,0 MPa, T do 110°C se dvěma přídavnými přestupními plochami výšky tělesa 600 mm stavební délky / výkonu 1100 mm / 1847 W</t>
  </si>
  <si>
    <t>735164261</t>
  </si>
  <si>
    <t>Otopná tělesa trubková přímotopná elektrická na stěnu výšky tělesa 1500 mm, délky 595 mm</t>
  </si>
  <si>
    <t>735191901</t>
  </si>
  <si>
    <t>Ostatní opravy otopných těles vyzkoušení tlakem po opravě otopných těles ocelových</t>
  </si>
  <si>
    <t>735191905</t>
  </si>
  <si>
    <t>Ostatní opravy otopných těles odvzdušnění tělesa</t>
  </si>
  <si>
    <t>735191910</t>
  </si>
  <si>
    <t>Ostatní opravy otopných těles napuštění vody do otopného systému včetně potrubí (bez kotle a ohříváků) otopných těles</t>
  </si>
  <si>
    <t>735511142</t>
  </si>
  <si>
    <t>Trubkové teplovodní podlahové vytápění regulační zařízení prostorový termostat programovatelný</t>
  </si>
  <si>
    <t>735-R.pol.1</t>
  </si>
  <si>
    <t>Tlakové zkoušky otopných těles 10-11</t>
  </si>
  <si>
    <t>735-R.pol.2</t>
  </si>
  <si>
    <t>Tlakové zkoušky otopných těles 20-22</t>
  </si>
  <si>
    <t>735-R.pol.4</t>
  </si>
  <si>
    <t>Tlaková zkouška trubkového tělesa</t>
  </si>
  <si>
    <t>998735103</t>
  </si>
  <si>
    <t>Přesun hmot pro otopná tělesa stanovený z hmotnosti přesunovaného materiálu vodorovná dopravní vzdálenost do 50 m v objektech výšky přes 12 do 24 m</t>
  </si>
  <si>
    <t>971042251</t>
  </si>
  <si>
    <t>Vybourání otvorů v betonových příčkách a zdech základových nebo nadzákladových plochy do 0,0225 m2, tl. do 450 mm</t>
  </si>
  <si>
    <t>043103000</t>
  </si>
  <si>
    <t>Zkoušky bez rozlišení - topná</t>
  </si>
  <si>
    <t xml:space="preserve">  SO 10-05</t>
  </si>
  <si>
    <t>Vnitřní stavební úpravy výpravní budovy -  vzduchotechnika</t>
  </si>
  <si>
    <t>SO 10-05</t>
  </si>
  <si>
    <t>751-1</t>
  </si>
  <si>
    <t>Zřízení č.1 - odsávání sociálního zařízení bytových jednotek</t>
  </si>
  <si>
    <t>751-1.07a</t>
  </si>
  <si>
    <t>Talířový ventil odvodní pr. 125 včetně montážního kroužku s těsněním</t>
  </si>
  <si>
    <t>751-1.15</t>
  </si>
  <si>
    <t>Flexo potrubí s útlumem hluku pr.125</t>
  </si>
  <si>
    <t>751111131</t>
  </si>
  <si>
    <t>Montáž ventilátoru axiálního nízkotlakého potrubního základního, průměru do 200 mm</t>
  </si>
  <si>
    <t>42914103</t>
  </si>
  <si>
    <t>ventilátor axiální potrubní skříň z plastu průtok 200m3/h D 120-125mm 25W IP44</t>
  </si>
  <si>
    <t>751322012</t>
  </si>
  <si>
    <t>Montáž talířových ventilů, anemostatů, dýz talířového ventilu, průměru přes 100 do 200 mm</t>
  </si>
  <si>
    <t>751510042</t>
  </si>
  <si>
    <t>Vzduchotechnické potrubí z pozinkovaného plechu kruhové, trouba spirálně vinutá bez příruby, průměru přes 100 do 200 mm</t>
  </si>
  <si>
    <t>DN 125 25.00=25.000 [A]</t>
  </si>
  <si>
    <t>751514762</t>
  </si>
  <si>
    <t>Montáž protidešťové stříšky nebo výfukové hlavice do plechového potrubí kruhové s přírubou, průměru přes 100 do 200 mm</t>
  </si>
  <si>
    <t>42981267</t>
  </si>
  <si>
    <t>hlavice výfuková Pz VZT D 200mm</t>
  </si>
  <si>
    <t>DN 125 3=3.000 [A]</t>
  </si>
  <si>
    <t>751-2</t>
  </si>
  <si>
    <t>Zařízení č.2 - odsávání bytových jednotek - digestoře</t>
  </si>
  <si>
    <t>713411111</t>
  </si>
  <si>
    <t>Montáž izolace tepelné potrubí a ohybů pásy nebo rohožemi bez povrchové úpravy (izolační materiál ve specifikaci) ovinutými kolem potrubí a staženými ocelovým d</t>
  </si>
  <si>
    <t>Montáž izolace tepelné potrubí a ohybů pásy nebo rohožemi bez povrchové úpravy (izolační materiál ve specifikaci) ovinutými kolem potrubí a staženými ocelovým drátem potrubí jednovrstvá</t>
  </si>
  <si>
    <t>63151671</t>
  </si>
  <si>
    <t>rohož izolační z minerální vlny lamelová s Al fólií 55kg/m3 tl 40mm</t>
  </si>
  <si>
    <t>751-2.01a</t>
  </si>
  <si>
    <t>Kuchyňská digestoř s vlastním ventilátorem, zpětnou klapkou a tukovým filtrem pro průtok 300 m3/s, Vč. napojovacího flexo potrubí s útlumem hluku</t>
  </si>
  <si>
    <t>751-2.08a</t>
  </si>
  <si>
    <t>Výfuková hlavice na potrubí pr. 160</t>
  </si>
  <si>
    <t>751377011</t>
  </si>
  <si>
    <t>Montáž odsávacích stropů, zákrytů odsávacího zákrytu (digestoř) bytového vestavěného</t>
  </si>
  <si>
    <t>DN 160 poz. 2.16 20.00=20.000 [A]</t>
  </si>
  <si>
    <t>751-3</t>
  </si>
  <si>
    <t>Zařízení č. 3 - odvětrání soc. zázemí zaměstnanců a cestujících</t>
  </si>
  <si>
    <t>751111051</t>
  </si>
  <si>
    <t>Montáž ventilátoru axiálního nízkotlakého podhledového, průměru do 100 mm</t>
  </si>
  <si>
    <t>42914123</t>
  </si>
  <si>
    <t>ventilátor axiální stěnový skříň z plastu průtok 95m3/h D 100mm 13W IP44</t>
  </si>
  <si>
    <t>42914104</t>
  </si>
  <si>
    <t>ventilátor axiální potrubní skříň z plastu průtok 270m3/h D 155-160mm 30W IP44</t>
  </si>
  <si>
    <t>42917101</t>
  </si>
  <si>
    <t>ventilátor radiální potrubní izolovaný skříň z Pz plechu průtok 443m3/h D 160mm 111W IP44</t>
  </si>
  <si>
    <t>751-3.07a</t>
  </si>
  <si>
    <t>Talířový ventil odvodní pr. 160</t>
  </si>
  <si>
    <t>751-3.07b</t>
  </si>
  <si>
    <t>Talířový ventil odvodní pr. 125</t>
  </si>
  <si>
    <t>751-3.10a</t>
  </si>
  <si>
    <t>Tlumič hluku do kruhového potrubí pr. 160, l = 900 mm</t>
  </si>
  <si>
    <t>751-3.15a</t>
  </si>
  <si>
    <t>Flexo potrubí s útlumem hluku pr. 160</t>
  </si>
  <si>
    <t>751-3.15b</t>
  </si>
  <si>
    <t>Flexo potrubí s útlumem hluku pr. 125</t>
  </si>
  <si>
    <t>DN 125 16=16.000 [A] 
DN 160 2=2.000 [B] 
Celkem: 16+2=18.000 [C]</t>
  </si>
  <si>
    <t>751510041</t>
  </si>
  <si>
    <t>Vzduchotechnické potrubí z pozinkovaného plechu kruhové, trouba spirálně vinutá bez příruby, průměru do 100 mm</t>
  </si>
  <si>
    <t>DN 80 pozice 3.16 5.00=5.000 [A]</t>
  </si>
  <si>
    <t>DN 125 pozice 3.16 20.00=20.000 [A] 
DN 160 pozice 3.16 45.00=45.000 [B] 
Celkem: 20+45=65.000 [C]</t>
  </si>
  <si>
    <t>751514761</t>
  </si>
  <si>
    <t>Montáž protidešťové stříšky nebo výfukové hlavice do plechového potrubí kruhové s přírubou, průměru do 100 mm</t>
  </si>
  <si>
    <t>42981260</t>
  </si>
  <si>
    <t>hlavice výfuková Pz VZT D 100mm - DN 80mm</t>
  </si>
  <si>
    <t>DN 160 4=4.000 [A]</t>
  </si>
  <si>
    <t>998751102</t>
  </si>
  <si>
    <t>Přesun hmot pro vzduchotechniku stanovený z hmotnosti přesunovaného materiálu vodorovná dopravní vzdálenost do 100 m v objektech výšky přes 12 do 24 m</t>
  </si>
  <si>
    <t>HZS3212</t>
  </si>
  <si>
    <t>Hodinové zúčtovací sazby montáží technologických zařízení na stavebních objektech montér vzduchotechniky odborný</t>
  </si>
  <si>
    <t>HZS3231</t>
  </si>
  <si>
    <t>Hodinové zúčtovací sazby montáží technologických zařízení na stavebních objektech montér měřících a regulačních zařízení</t>
  </si>
  <si>
    <t>092002000</t>
  </si>
  <si>
    <t>Ostatní náklady související s provozem - štítky a označení potrubí - provozní předpisy a řády</t>
  </si>
  <si>
    <t>Ostatní náklady související s provozem  
- štítky a označení potrubí  
- provozní předpisy a řády</t>
  </si>
  <si>
    <t>092203000</t>
  </si>
  <si>
    <t>Náklady na zaškolení obsluhy</t>
  </si>
  <si>
    <t xml:space="preserve">  SO 10-06</t>
  </si>
  <si>
    <t>Vnitřní stavební úpravy výpravní budovy - chlazení</t>
  </si>
  <si>
    <t>SO 10-06</t>
  </si>
  <si>
    <t>752-1</t>
  </si>
  <si>
    <t>Zařízení č.1 - chlazení kancelářských prostor, levá část</t>
  </si>
  <si>
    <t>1.01</t>
  </si>
  <si>
    <t>Venkovní jednotka multisplit pro 5 vnitřních jednotek, chladící výkon nominální 10,0 kW, příkon: 2,98 kW, akustický tlak v 1m: 52 db(A), rozměry: 890*900*320 V*</t>
  </si>
  <si>
    <t>Venkovní jednotka multisplit pro 5 vnitřních jednotek, chladící výkon nominální 10,0 kW, příkon: 2,98 kW, akustický tlak v 1m: 52 db(A), rozměry: 890*900*320 V*Š*H, hmotnost: 78 kg, el. připojení: 1x230, doporučené jištění 20 A vč. konzole pro uchycení</t>
  </si>
  <si>
    <t>1.02</t>
  </si>
  <si>
    <t>Vnitřní jednotka nástěnná Toshiba RAS-B10PKVSG-E, Qch=2,5 kW; Qt=3,2 kW, Qv=600 m3/h, akustický tlak v 1,5 m: 38 dB(A), rozměry: 790*275*217 (Š*V*H), připojení</t>
  </si>
  <si>
    <t>Vnitřní jednotka nástěnná Toshiba RAS-B10PKVSG-E, Qch=2,5 kW; Qt=3,2 kW, Qv=600 m3/h, akustický tlak v 1,5 m: 38 dB(A), rozměry: 790*275*217 (Š*V*H), připojení kapalina 6,4 mm, připojení plyn 9,5 mm, odvod kondenzátu D16, hmotnost 9 kg vč. dálkového infraovladače</t>
  </si>
  <si>
    <t>1.03</t>
  </si>
  <si>
    <t>Vnitřní jednotka nástěnná Toshiba RAS-B10PKVSG-E, Qch=3,5 kW; Qt=4,2 kW, Qv=624 m3/h, akustický tlak v 1,5 m: 39 dB(A), rozměry: 790*275*217 (Š*V*H), připojení</t>
  </si>
  <si>
    <t>Vnitřní jednotka nástěnná Toshiba RAS-B10PKVSG-E, Qch=3,5 kW; Qt=4,2 kW, Qv=624 m3/h, akustický tlak v 1,5 m: 39 dB(A), rozměry: 790*275*217 (Š*V*H), připojení kapalina 6,4 mm, připojení plyn 9,5 mm, odvod kondenzátu D16, hmotnost 9 kg vč. dálkového infraovladače</t>
  </si>
  <si>
    <t>1.04</t>
  </si>
  <si>
    <t>Předizolované potrubí pro vedení chladiva O 6,4 mm</t>
  </si>
  <si>
    <t>1.05</t>
  </si>
  <si>
    <t>Předizolované potrubí pro vedení chladiva O 9,5 mm</t>
  </si>
  <si>
    <t>1.06</t>
  </si>
  <si>
    <t>Komunikační kabel pro připojení vnitřních jednotek JYTY 5x1,5</t>
  </si>
  <si>
    <t>1.07</t>
  </si>
  <si>
    <t>Protidešťová žaluzie 500x500 mm</t>
  </si>
  <si>
    <t>1.08</t>
  </si>
  <si>
    <t>Čtyřhranné potrubí z pozinkovaného plechu</t>
  </si>
  <si>
    <t>752-2</t>
  </si>
  <si>
    <t>Zařízení č.2 - chlazení kancelářských prostor, pravá část</t>
  </si>
  <si>
    <t>2.01</t>
  </si>
  <si>
    <t>2.02</t>
  </si>
  <si>
    <t>2.03</t>
  </si>
  <si>
    <t>Vnitřní jednotka nástěnná Toshiba RAS-B16PKVSG-E, Qch=4,6 kW; Qt=5,5 kW, Qv=768 m3/h, akustický tlak v 1,5 m: 43 dB(A), rozměry: 790*275*217 (Š*V*H), připojení</t>
  </si>
  <si>
    <t>Vnitřní jednotka nástěnná Toshiba RAS-B16PKVSG-E, Qch=4,6 kW; Qt=5,5 kW, Qv=768 m3/h, akustický tlak v 1,5 m: 43 dB(A), rozměry: 790*275*217 (Š*V*H), připojení kapalina 6,4 mm, připojení plyn 12,7 mm, odvod kondenzátu D16, hmotnost 10 kg vč. dálkového infraovladače</t>
  </si>
  <si>
    <t>2.04</t>
  </si>
  <si>
    <t>2.05</t>
  </si>
  <si>
    <t>2.06</t>
  </si>
  <si>
    <t>Předizolované potrubí pro vedení chladiva O 12,7 mm</t>
  </si>
  <si>
    <t>2.07</t>
  </si>
  <si>
    <t>2.08</t>
  </si>
  <si>
    <t>2.09</t>
  </si>
  <si>
    <t>752-3</t>
  </si>
  <si>
    <t>Zařízení č.3 - chlazení sdělovací technologie</t>
  </si>
  <si>
    <t>3.01</t>
  </si>
  <si>
    <t>Venkovní kondenzační jednotka pro celoroční chlazení, chladící výkon nominální 3,6 kW, příkon: 1,13 kW, akustický tlak v 1m: 49 db(A), rozměry: 550x780x290 V*Š*</t>
  </si>
  <si>
    <t>Venkovní kondenzační jednotka pro celoroční chlazení, chladící výkon nominální 3,6 kW, příkon: 1,13 kW, akustický tlak v 1m: 49 db(A), rozměry: 550x780x290 V*Š*H, hmotnost: 50 kg, el. připojení: 1x230, jištění: 16 A</t>
  </si>
  <si>
    <t>3.02</t>
  </si>
  <si>
    <t>Vnitřní nástěnná jednotka, chladící výkon nominální 3,6 kW, příkon: 0,04 kW, akustický tlak v 1,5m: 30 db(A), rozměry: 275x790x217 V*Š*H, hmotnost: 15 kg vč. dá</t>
  </si>
  <si>
    <t>Vnitřní nástěnná jednotka, chladící výkon nominální 3,6 kW, příkon: 0,04 kW, akustický tlak v 1,5m: 30 db(A), rozměry: 275x790x217 V*Š*H, hmotnost: 15 kg vč. dálkového infraovladače</t>
  </si>
  <si>
    <t>3.03</t>
  </si>
  <si>
    <t>Nástěnný kabelový ovladač s LCD displejem</t>
  </si>
  <si>
    <t>3.04</t>
  </si>
  <si>
    <t>3.05</t>
  </si>
  <si>
    <t>3.06</t>
  </si>
  <si>
    <t>Komunikační kabel pro připojení vnitřních jednotek JYTY 5x1,5 mm2</t>
  </si>
  <si>
    <t>3.07</t>
  </si>
  <si>
    <t>Komunikační kabel mezi vnitřní jednotkou a ovladačem JYTY 2x1 mm2</t>
  </si>
  <si>
    <t>3.08</t>
  </si>
  <si>
    <t>3.09</t>
  </si>
  <si>
    <t>752-4</t>
  </si>
  <si>
    <t>Společné položky</t>
  </si>
  <si>
    <t>4.02</t>
  </si>
  <si>
    <t>Doplnění chladiva R32</t>
  </si>
  <si>
    <t>4.05</t>
  </si>
  <si>
    <t>Štítky a popisy potrubí a zařízení</t>
  </si>
  <si>
    <t>4.09</t>
  </si>
  <si>
    <t>Montážní, kotevní a spojovací materiál</t>
  </si>
  <si>
    <t>Zkoušky bez rozlišení - komplexní a provozní</t>
  </si>
  <si>
    <t>043114000</t>
  </si>
  <si>
    <t>Zkoušky tlakové</t>
  </si>
  <si>
    <t>Náklady na zaškolení - zaškolení obsluhy</t>
  </si>
  <si>
    <t xml:space="preserve">  SO 10-07</t>
  </si>
  <si>
    <t>Vnitřní stavební úpravy výpravní budovy - elektroinstalace</t>
  </si>
  <si>
    <t>SO 10-07</t>
  </si>
  <si>
    <t>210-R S1.x-1</t>
  </si>
  <si>
    <t>ZÁŘIVKOVÉ SVÍTIDLO 2x58W, 1NP, odpovídá položce 501 v části INT</t>
  </si>
  <si>
    <t>210-R S1.x-2</t>
  </si>
  <si>
    <t>SVÍTIDLO ŽÁROVKOVÉ 1x80W SE ZÁVITEM E27 (IP20), 2NP</t>
  </si>
  <si>
    <t>210-R S2.x-1</t>
  </si>
  <si>
    <t>210-R S2.x-2</t>
  </si>
  <si>
    <t>PODHLEDOVÉ SVÍTIDLO 1x60W, 1NP, odpovídá položce 502 v části INT</t>
  </si>
  <si>
    <t>210-R S3.x-1</t>
  </si>
  <si>
    <t>210-R S3.x-2</t>
  </si>
  <si>
    <t>PODHLEDOVÉ SVÍTIDLO 1x60W, 1NP, SVÍTIDLO NOUZOVÉ S AUTONOMNÍM ZDROJEM 8W,  odpovídá položce 502 v části INT</t>
  </si>
  <si>
    <t>210-R S4.x-1</t>
  </si>
  <si>
    <t>210-R S4.x-2</t>
  </si>
  <si>
    <t>Zapuštěné, štěrbinové, liniové  LED osvětlení - 0P02, 0P03, odpovídá položce 520 v části INT</t>
  </si>
  <si>
    <t>210-R S5.x-1</t>
  </si>
  <si>
    <t>SVÍTIDLO ŽÁROVKOVÉ 1x80W SE ZÁVITEM E27 (IP20), 1NP</t>
  </si>
  <si>
    <t>210-R S5.x-2</t>
  </si>
  <si>
    <t>SVÍTIDLO ŽÁROVKOVÉ 1x80W SE ZÁVITEM E27 (IP43), 1PP, s ochranou mřížkou</t>
  </si>
  <si>
    <t>210-R S6.x</t>
  </si>
  <si>
    <t>210-R S7.x-1</t>
  </si>
  <si>
    <t>210-R S7.x-2</t>
  </si>
  <si>
    <t>SVÍTIDLO ŽÁROVKOVÉ 1x80W SE ZÁVITEM E27 (IP20), 2NP, SVÍTIDLO NOUZOVÉ S AUTONOMNÍM ZDROJEM 8W, odpovídá položce 503 v části INT</t>
  </si>
  <si>
    <t>210-R S7.x-3</t>
  </si>
  <si>
    <t>210-R S8.1/RH2</t>
  </si>
  <si>
    <t>SVÍTIDLO ŽÁROVKOVÉ 1x80W SE ZÁVITEM E27 (IP20)</t>
  </si>
  <si>
    <t>210-R S8.2/RH2</t>
  </si>
  <si>
    <t>SVÍTIDLO ŽÁROVKOVÉ 1x80W SE ZÁVITEM E27 (IP43), podkroví, s ochranou mřížkou</t>
  </si>
  <si>
    <t>210-R S9.x</t>
  </si>
  <si>
    <t>ZÁŘIVKOVÉ SVÍTIDLO PŘISAZENÉ 2x58W (IP40), 1NP</t>
  </si>
  <si>
    <t>210-R S10.x</t>
  </si>
  <si>
    <t>ZÁŘIVKOVÉ SVÍTIDLO PODHLEDOVÉ 600x600,  4x24W, 1NP</t>
  </si>
  <si>
    <t>210-R S11.x-1</t>
  </si>
  <si>
    <t>210-R S11.x-2</t>
  </si>
  <si>
    <t>PODHLEDOVÉ SVÍTIDLO 1x60W, 1NP</t>
  </si>
  <si>
    <t>210-R S12.x</t>
  </si>
  <si>
    <t>210-R S13.x</t>
  </si>
  <si>
    <t>ZÁŘIVKOVÉ SVÍTIDLO PODHLEDOVÉ 600x600,  4x18W, 1NP</t>
  </si>
  <si>
    <t>210-R Sx/RH1</t>
  </si>
  <si>
    <t>741370002</t>
  </si>
  <si>
    <t>Montáž svítidel žárovkových se zapojením vodičů bytových nebo společenských místností stropních přisazených 1 zdroj se sklem</t>
  </si>
  <si>
    <t>741371002</t>
  </si>
  <si>
    <t>Montáž svítidel zářivkových se zapojením vodičů bytových nebo společenských místností stropních přisazených 1 zdroj s krytem</t>
  </si>
  <si>
    <t>741370011</t>
  </si>
  <si>
    <t>Montáž svítidel žárovkových se zapojením vodičů bytových nebo společenských místností stropních závěsných na háku nebo trubce 1 zdroj</t>
  </si>
  <si>
    <t>741375001</t>
  </si>
  <si>
    <t>Montáž modulový osvětlovací systém - nosná soustava stropní přisazená</t>
  </si>
  <si>
    <t>Montáž modulového osvětlovacího systému se zapojením vodičů nosné soustavy ze spojovacích a upevňovacích prvků stropní přisazené</t>
  </si>
  <si>
    <t>22-M</t>
  </si>
  <si>
    <t>Montáže technologických zařízení pro dopravní stavby</t>
  </si>
  <si>
    <t>220270328</t>
  </si>
  <si>
    <t>Montáž vodiče nebo lana silnoproudého měděného uloženého v trubkovodu nebo v lištách včetně zatažení vodiče do trubek nebo lišt, instalace, manipulace s vodičem</t>
  </si>
  <si>
    <t>Montáž vodiče nebo lana silnoproudého měděného uloženého v trubkovodu nebo v lištách včetně zatažení vodiče do trubek nebo lišt, instalace, manipulace s vodičem, prozvonění a označení, pročištění trubkovodu, otevření a zavření krabic CY, CYA 25,0 mm2</t>
  </si>
  <si>
    <t>160+120+60+50=390.000 [A]</t>
  </si>
  <si>
    <t>34140826</t>
  </si>
  <si>
    <t>vodič silový s Cu jádrem 6mm2</t>
  </si>
  <si>
    <t>34142158</t>
  </si>
  <si>
    <t>vodič silový s Cu jádrem 10mm2</t>
  </si>
  <si>
    <t>34142159</t>
  </si>
  <si>
    <t>vodič silový s Cu jádrem 16mm2</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</si>
  <si>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</si>
  <si>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</si>
  <si>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</si>
  <si>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</si>
  <si>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</si>
  <si>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</si>
  <si>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</si>
  <si>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</si>
  <si>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</si>
  <si>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RH2 (viz samostaná příloha č. 7) - D+M</t>
  </si>
  <si>
    <t>741-02-R.pol</t>
  </si>
  <si>
    <t>Rozvaděč RK1 (viz samostaná příloha č. 7) - D+M</t>
  </si>
  <si>
    <t>741-03-R.pol</t>
  </si>
  <si>
    <t>Bytové rozváděče RB01, RB02, RB03 (viz samostaná příloha č. 8) - D+M</t>
  </si>
  <si>
    <t>741-04-R.pol</t>
  </si>
  <si>
    <t>Hlavní ochranná přípojnice HOP, pomocná POP - D+M</t>
  </si>
  <si>
    <t>741-05-R.pol.</t>
  </si>
  <si>
    <t>Úprava pojistkové skříně KS1 - výměna pojistek z 3x50A na 3x80A</t>
  </si>
  <si>
    <t>741-06-R.pol.</t>
  </si>
  <si>
    <t>Elektoměrový rozvaděč ER ( viz.příloha č.06 )</t>
  </si>
  <si>
    <t>741-07-R.pol.</t>
  </si>
  <si>
    <t>Úprava stávajícího rozvaděče RH1</t>
  </si>
  <si>
    <t>741-08-R.pol.</t>
  </si>
  <si>
    <t>Úprava trafostanice (výměna 2x jistič DEON 80A na 2x jistič DEON 125A)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</si>
  <si>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</si>
  <si>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</si>
  <si>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</si>
  <si>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</si>
  <si>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</si>
  <si>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</si>
  <si>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</si>
  <si>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</si>
  <si>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</si>
  <si>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34571512</t>
  </si>
  <si>
    <t>krabice přístrojová instalační 500V, 71x71x42mm</t>
  </si>
  <si>
    <t>741-11-R.pol</t>
  </si>
  <si>
    <t>Kabel coax CB113-75ohm - D+M</t>
  </si>
  <si>
    <t>741122016</t>
  </si>
  <si>
    <t>Montáž kabelů měděných bez ukončení uložených pod omítku plných kulatých (CYKY), počtu a průřezu žil 3x2,5 až 6 mm2</t>
  </si>
  <si>
    <t>34111036</t>
  </si>
  <si>
    <t>kabel silový s Cu jádrem 1kV 3x2,5mm2</t>
  </si>
  <si>
    <t>741122025</t>
  </si>
  <si>
    <t>Montáž kabelů měděných bez ukončení uložených pod omítku plných kulatých (CYKY), počtu a průřezu žil 4x16 až 25 mm2</t>
  </si>
  <si>
    <t>34111620</t>
  </si>
  <si>
    <t>kabel silový s Cu jádrem 1kV 4x35mm2</t>
  </si>
  <si>
    <t>34113120</t>
  </si>
  <si>
    <t>kabel silový s Al jádrem 1kV 4x25mm2</t>
  </si>
  <si>
    <t>741122033</t>
  </si>
  <si>
    <t>Montáž kabelů měděných bez ukončení uložených pod omítku plných kulatých (CYKY), počtu a průřezu žil 5x10mm2</t>
  </si>
  <si>
    <t>34111620-R.pol1</t>
  </si>
  <si>
    <t>kabel silový s Cu jádrem 1kV 5x35mm2</t>
  </si>
  <si>
    <t>34111620-R.pol.</t>
  </si>
  <si>
    <t>kabel silový s Cu jádrem 1kV 5x10mm2</t>
  </si>
  <si>
    <t>741122611</t>
  </si>
  <si>
    <t>Montáž kabelů měděných bez ukončení uložených pevně plných kulatých nebo bezhalogenových (CYKY) počtu a průřezu žil 3x1,5 až 6 mm2</t>
  </si>
  <si>
    <t>2400+2740=5 140.000 [A]</t>
  </si>
  <si>
    <t>34111030</t>
  </si>
  <si>
    <t>kabel silový s Cu jádrem 1kV 3x1,5mm2</t>
  </si>
  <si>
    <t>870.0=870.000 [A] 
1870.0=1 870.000 [B] 
Celkem: 870+1870=2 740.000 [C]</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</si>
  <si>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</si>
  <si>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</si>
  <si>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</si>
  <si>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</si>
  <si>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</si>
  <si>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</si>
  <si>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</si>
  <si>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</si>
  <si>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</si>
  <si>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</si>
  <si>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80+140=220.000 [A]</t>
  </si>
  <si>
    <t>34111094</t>
  </si>
  <si>
    <t>kabel silový s Cu jádrem 1kV 5x2,5mm2</t>
  </si>
  <si>
    <t>34111090</t>
  </si>
  <si>
    <t>kabel silový s Cu jádrem 1kV 5x1,5mm2</t>
  </si>
  <si>
    <t>741-12-R.pol</t>
  </si>
  <si>
    <t>Kabel UTP 4x2x0,8 - D+M</t>
  </si>
  <si>
    <t>741-2101-R.pol</t>
  </si>
  <si>
    <t>Demontáž stávajícího rozvaděče v restauraci - vč.likvidace</t>
  </si>
  <si>
    <t>741-2102-R.pol</t>
  </si>
  <si>
    <t>Demontáž stávající elektroměrové skříně pro byty - vč.likvidace</t>
  </si>
  <si>
    <t>741-2103-R.pol.</t>
  </si>
  <si>
    <t>Demontáž stávajícího rozvaděče R RSM, vč.likvidace</t>
  </si>
  <si>
    <t>741-2104-R.pol.</t>
  </si>
  <si>
    <t>Demontáž stávajícího rozvaděče R IPC, vč.likvidace</t>
  </si>
  <si>
    <t>741-2105-R.pol.</t>
  </si>
  <si>
    <t>Demontáž dvou stávajících rozvaděčů pro automaty - vč.likvidace</t>
  </si>
  <si>
    <t>741-206-R.pol.</t>
  </si>
  <si>
    <t>Demontáž  stávajícího rozvaděče na WC - vč.likvidace</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</si>
  <si>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</si>
  <si>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</si>
  <si>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</si>
  <si>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</si>
  <si>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</si>
  <si>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</si>
  <si>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</si>
  <si>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</si>
  <si>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34535573-R.pol</t>
  </si>
  <si>
    <t>741310022</t>
  </si>
  <si>
    <t>Montáž spínačů jedno nebo dvoupólových nástěnných se zapojením vodičů, pro prostředí normální přepínačů, řazení 6-střídavých</t>
  </si>
  <si>
    <t>34535552</t>
  </si>
  <si>
    <t>přepínač střídavý řazení 6 10A 3553-01289 bílý</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</si>
  <si>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</si>
  <si>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</si>
  <si>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</si>
  <si>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</si>
  <si>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</si>
  <si>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</si>
  <si>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</si>
  <si>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</si>
  <si>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</si>
  <si>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</si>
  <si>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34535553</t>
  </si>
  <si>
    <t>přepínač střídavý řazení 6 10A bílý</t>
  </si>
  <si>
    <t>741310112</t>
  </si>
  <si>
    <t>Montáž spínačů jedno nebo dvoupólových polozapuštěných nebo zapuštěných se zapojením vodičů bezšroubové připojení ovladačů, řazení 1/0-tlačítkových zapínacích</t>
  </si>
  <si>
    <t>741311004</t>
  </si>
  <si>
    <t>Montáž spínačů speciálních se zapojením vodičů čidla pohybu nástěnného</t>
  </si>
  <si>
    <t>34536490-R.pol</t>
  </si>
  <si>
    <t>741313031</t>
  </si>
  <si>
    <t>Montáž zásuvek domovních se zapojením vodičů šroubové připojení vestavných 10 popř. 16 A bez odvrtání profilovaného otvoru, provedení 1P zdířka</t>
  </si>
  <si>
    <t>34555101</t>
  </si>
  <si>
    <t>zásuvka 1násobná 16A bílý</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</si>
  <si>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</si>
  <si>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</si>
  <si>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</si>
  <si>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</si>
  <si>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</si>
  <si>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</si>
  <si>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</si>
  <si>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</si>
  <si>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</si>
  <si>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</si>
  <si>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</si>
  <si>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</si>
  <si>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</si>
  <si>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</si>
  <si>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</si>
  <si>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</si>
  <si>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61124262</t>
  </si>
  <si>
    <t>doplňkový spínač</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</si>
  <si>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</si>
  <si>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</si>
  <si>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</si>
  <si>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</si>
  <si>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</si>
  <si>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</si>
  <si>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</si>
  <si>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</si>
  <si>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HZS3222</t>
  </si>
  <si>
    <t>Hodinové zúčtovací sazby montáží technologických zařízení na stavebních objektech montér slaboproudých zařízení odborný</t>
  </si>
  <si>
    <t>HZS4211</t>
  </si>
  <si>
    <t>Hodinové zúčtovací sazby ostatních profesí revizní a kontrolní činnost revizní technik</t>
  </si>
  <si>
    <t xml:space="preserve">  SO 10-08</t>
  </si>
  <si>
    <t>Vnitřní stavební úpravy výpravní budovy - orientační systém</t>
  </si>
  <si>
    <t>SO 10-08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</si>
  <si>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</si>
  <si>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</si>
  <si>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</si>
  <si>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40444200</t>
  </si>
  <si>
    <t>Směrová cedule prosvětlená 1460x240mm dle normy TNŽ 736390 dodávky vč.kotvení  poz.OS 03- DLE SPECIFIKACE  PD</t>
  </si>
  <si>
    <t>40444300</t>
  </si>
  <si>
    <t>Směrová tabulka piktogramy 3415x600mm dle normy TNŽ 736390 dodávky vč.kotvení   poz.OS11 - DLE SPECIFIKACE  PD</t>
  </si>
  <si>
    <t>40444400</t>
  </si>
  <si>
    <t>Směrovací cedule prosvětlená  3980000x600mm dle normy TNŽ 736390 dodávky vč.kotvení   poz.OS12 - DLE SPECIFIKACE  PD</t>
  </si>
  <si>
    <t>40444800</t>
  </si>
  <si>
    <t>Směrová tabulka piktogramy 440x240mm dle normy TNŽ 736390 dodávky vč.kotvení   poz.OS06, OS07, OS08 - DLE SPECIFIKACE  PD</t>
  </si>
  <si>
    <t>40444900</t>
  </si>
  <si>
    <t>Směrová tabulka piktogramy 640x240mm dle normy TNŽ 736390 dodávky vč.kotvení   poz.OS021, OS02, OS04, OS05 - DLE SPECIFIKACE  PD</t>
  </si>
  <si>
    <t>40445001</t>
  </si>
  <si>
    <t>Samolepka na okno 2410x240mm d  poz.OS09, OS10 - DLE SPECIFIKACE  PD</t>
  </si>
  <si>
    <t>953-R.pol.03</t>
  </si>
  <si>
    <t>Inf. v Braillově písmu - ozn. 3  Jedná se o hmatové štítky pro zrakově postižené osoby, štítky budou instalovány v interiéru u vstupů na WC a to 200mm nad klik</t>
  </si>
  <si>
    <t>Inf. v Braillově písmu - ozn. 3   
Jedná se o hmatové štítky pro zrakově postižené osoby, štítky budou instalovány v interiéru u vstupů na WC a to 200mm nad klikou z vnější strany vstupních dveří.   
- Braillovo písmo musí mít parametry standardní sazby  
- Hmatné štítky budou provedené dle Grafického manuálu jednotného orientačního a informačního systému SŽDC  
-velikost 115x31 mm  
-Každý štítek je podlepen samolepicí páskou  
- DLE SPECIFIKACE PD</t>
  </si>
  <si>
    <t>953-R.pol.04</t>
  </si>
  <si>
    <t>Hodiny , D+M  Umístění viz výkresová dokumentace, detailní popis viz část PD slaboproud.   - využití v interiéru  -hodiny typu ALFA 30 - jednostranné hodiny (</t>
  </si>
  <si>
    <t>Hodiny , D+M   
Umístění viz výkresová dokumentace, detailní popis viz část PD slaboproud.   
- využití v interiéru   
-hodiny typu ALFA 30 - jednostranné hodiny (průměr do 50 cm)  
- Kovový plášť - Přesný čas díky příjmu DCF signálu  
"  
- DLE SPECIFIKACE PD</t>
  </si>
  <si>
    <t>953-R.pol.07</t>
  </si>
  <si>
    <t>Stojany na informace – ozn.7, D+M  Bude se jednat o stojany na letáky a brožury dopravců.   - oboustraný letákový stojan s hliníkovou konstrukcí s 8 plechovým</t>
  </si>
  <si>
    <t>Stojany na informace – ozn.7, D+M   
Bude se jednat o stojany na letáky a brožury dopravců.   
- oboustraný letákový stojan s hliníkovou konstrukcí s 8 plechovými kapsami na prospekty formátu A4  
- DLE SPECIFIKACE PD</t>
  </si>
  <si>
    <t xml:space="preserve">  SO 11-01</t>
  </si>
  <si>
    <t>Kontaktní zateplení - stavební část</t>
  </si>
  <si>
    <t>SO 11-01</t>
  </si>
  <si>
    <t>Úprava povrchů vnějších</t>
  </si>
  <si>
    <t>622131100</t>
  </si>
  <si>
    <t>Podkladní a spojovací vrstva vnějších omítaných ploch vápenný postřik nanášený ručně celoplošně stěn</t>
  </si>
  <si>
    <t>622211021</t>
  </si>
  <si>
    <t>Montáž kontaktního zateplení lepením a mechanickým kotvením z polystyrenových desek nebo z kombinovaných desek na vnější stěny, tloušťky desek přes 80 do 120 mm</t>
  </si>
  <si>
    <t>Severní fasáda  13.30=13.300 [A] 
Jižní fasáda  12.90=12.900 [B] 
Pohled z ulice  1.15*3+8.25+9.30+1.80+7.25+5.80=35.850 [C] 
Podhled od trati  5.35+2.30+3.60+3.90+1.50+1.30*2+1.50+3.35+1.10+4.60=29.800 [D] 
(4.61+1.10)*0.78=4.454 [E] 
4.61*0.78=3.596 [F] 
Celkem: 13.3+12.9+35.85+29.8+4.454+3.596=99.900 [G]</t>
  </si>
  <si>
    <t>28376018</t>
  </si>
  <si>
    <t>deska perimetrická fasádní soklová 150kPa ?=0,035 tl 120mm</t>
  </si>
  <si>
    <t>622212001</t>
  </si>
  <si>
    <t>Montáž kontaktního zateplení vnějšího ostění, nadpraží nebo parapetu lepením z polystyrenových desek nebo z kombinovaných desek hloubky špalet do 200 mm, tloušť</t>
  </si>
  <si>
    <t>Montáž kontaktního zateplení vnějšího ostění, nadpraží nebo parapetu lepením z polystyrenových desek nebo z kombinovaných desek hloubky špalet do 200 mm, tloušťky desek do 40 mm</t>
  </si>
  <si>
    <t>O 01  0.85*8=6.800 [A] 
O 04  1.15*2=2.300 [B] 
O 05  1.18*2=2.360 [C] 
O 06  0.75*4=3.000 [D] 
O 07  1.90*8=15.200 [E] 
O 08  1.90*8=15.200 [F] 
Celkem: 6.8+2.3+2.36+3+15.2+15.2=44.860 [G]</t>
  </si>
  <si>
    <t>28376438</t>
  </si>
  <si>
    <t>deska z polystyrénu XPS, hrana rovná a strukturovaný povrch 250kPa tl 30mm</t>
  </si>
  <si>
    <t>O 01  0.85*8=6.800 [A] 
O 04  1.15*2=2.300 [B] 
O 05  1.18*2=2.360 [C] 
O 06  0.75*4=3.000 [D] 
O 07  1.90*8=15.200 [E] 
O 08  1.90*8=15.200 [F] 
Mezisoučet: 6.8+2.3+2.36+3+15.2+15.2=44.860 [G] 
44.86*0.28=12.561 [H] 
12.561 * 1.02Koeficient množství=12.812 [I]</t>
  </si>
  <si>
    <t>622212021</t>
  </si>
  <si>
    <t>Montáž kontaktního zateplení vnějšího ostění, nadpraží nebo parapetu lepením z polystyrenových desek nebo z kombinovaných desek hloubky špalet do 200 mm, tloušťky desek přes 80 do 120 mm</t>
  </si>
  <si>
    <t>Šambrány 
Pohled z ulice  (1.80+2*1.70)*7=36.400 [A] 
(1.50+2*1.95)*5=27.000 [B] 
(1.57+2*2.35)*2=12.540 [C] 
Podhled od trati  (1.80+2*1.70)*8=41.600 [D] 
Mezisoučet: 36.4+27+12.54+41.6=117.540 [E] 
'Parapety 
Pohled z ulice  1.90*7=13.300 [F] 
1.60*5=8.000 [G] 
Podhled od trati  1.90*8=15.200 [H] 
Mezisoučet: 13.3+8+15.2=36.500 [I] 
Celkem: 36.4+27+12.54+41.6+13.3+8+15.2=154.040 [J]</t>
  </si>
  <si>
    <t>622212071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</si>
  <si>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</si>
  <si>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přes 80 do 120 mm</t>
  </si>
  <si>
    <t>Římsy 
Pohled severní - přístavba 7.65*2=15.300 [A] 
Pohled jižní - přístavba  7.55*2=15.100 [B] 
Pohled z ulice - přístavba  9.00+8.15=17.150 [C] 
Pohled od trati - přístavba  3.60+4.50+4.20+3.85=16.150 [D] 
Celkem: 15.3+15.1+17.15+16.15=63.700 [E]</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</si>
  <si>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</si>
  <si>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</si>
  <si>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</si>
  <si>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Severní pohled  101.80=101.800 [A] 
- 1.15*1.95*2=-4.485 [B] 
- 1.18*1.95*2=-4.602 [C] 
- 0.75*0.80*2=-1.200 [D] 
- 1.20*1.25=-1.500 [E] 
Jižní fasáda  99.50=99.500 [F] 
-1.18*1.35*3=-4.779 [G] 
-  1.20*1.25=-1.500 [H] 
Pohled z ulice  234.00=234.000 [I] 
2*1.45*7.95=23.055 [J] 
1.45*2.65=3.843 [K] 
- 1.20*1.95*6=-14.040 [L] 
- 0.53*1.075=-0.570 [M] 
- 0.875*1.55=-1.356 [N] 
-  1.50*1.70*7=-17.850 [O] 
Podhled od trati  226.90=226.900 [P] 
2*4.61*(2.70+3.70)/2=29.504 [Q] 
(0.82+0.30)*3.70=4.144 [R] 
- 0.60*0.75*2=-0.900 [S] 
- 0.75*0.80*2=-1.200 [T] 
- 1.20*1.75*5=-10.500 [U] 
- 1.20*2.10=-2.520 [V] 
-1.20*3.15*4=-15.120 [W] 
- 1.18*1.35=-1.593 [X] 
- 1.50*1.70*8=-20.400 [Y] 
Celkem: 101.8+-4.485+-4.602+-1.2+-1.5+99.5+-4.779+-1.5+234+23.055+3.843+-14.04+-0.57+-1.356+-17.85+226.9+29.504+4.144+-0.9+-1.2+-10.5+-2.52+-15.12+-1.593+-20.4=618.631 [Z]</t>
  </si>
  <si>
    <t>63151529</t>
  </si>
  <si>
    <t>deska tepelně izolační minerální kontaktních fasád podélné vlákno ?=0,036 tl 120mm</t>
  </si>
  <si>
    <t>Pohled od trati  25.05*1.40=35.070 [A] 
Pohled z ulice  (6.35+1.45)*2*1.40=21.840 [B] 
(12.40-4.815)*(3.40+1.40)/2=18.204 [C] 
4.815*3.40=16.371 [D] 
-2*0.75*1.30=-1.950 [E] 
Pohled sever  (11.15-4.175)*(3.30+1.40)/2=16.391 [F] 
4.175*3.30=13.778 [G] 
-2*0.80*1.30=-2.080 [H] 
Pohled jih  (11.15-4.175)*(3.30+1.40)/2=16.391 [I] 
4.175*3.30=13.778 [J] 
-2*0.80*1.30=-2.080 [K] 
Celkem: 35.07+21.84+18.204+16.371+-1.95+16.391+13.778+-2.08+16.391+13.778+-2.08=145.713 [L]</t>
  </si>
  <si>
    <t>622222001</t>
  </si>
  <si>
    <t>Montáž kontaktního zateplení vnějšího ostění, nadpraží nebo parapetu lepením z desek z minerální vlny s podélnou nebo kolmou orientací vláken hloubky špalet do</t>
  </si>
  <si>
    <t>Montáž kontaktního zateplení vnějšího ostění, nadpraží nebo parapetu lepením z desek z minerální vlny s podélnou nebo kolmou orientací vláken hloubky špalet do 200 mm, tloušťky desek do 40 mm</t>
  </si>
  <si>
    <t>Římsy 
36.50=36.500 [A]</t>
  </si>
  <si>
    <t>622323111</t>
  </si>
  <si>
    <t>Omítka vápenocementová vnějších ploch hladkých hladká, nanášená na neomítnutý bezesparý podklad, tloušťky do 5 mm ručně stěn</t>
  </si>
  <si>
    <t>Dozdívky  
Severní pohled  11.95=11.950 [A] 
(0.60+0.355+0.46+0.59)*0.60=1.203 [B] 
Pohled z ulice  8.30+7.50=15.800 [C] 
Jižní pohled  13.10=13.100 [D] 
Celkem: 11.95+1.203+15.8+13.1=42.053 [E]</t>
  </si>
  <si>
    <t>622323191</t>
  </si>
  <si>
    <t>Omítka vápenocementová vnějších ploch hladkých hladká, nanášená na neomítnutý bezesparý podklad, tloušťky do 5 mm ručně Příplatek k ceně za každý další 1 mm tlo</t>
  </si>
  <si>
    <t>Omítka vápenocementová vnějších ploch hladkých hladká, nanášená na neomítnutý bezesparý podklad, tloušťky do 5 mm ručně Příplatek k ceně za každý další 1 mm tloušťky omítky přes 5 mm stěn</t>
  </si>
  <si>
    <t>622325112</t>
  </si>
  <si>
    <t>Oprava vápenné omítky vnějších ploch stupně členitosti 1 hladké stěn, v rozsahu opravované plochy přes 10 do 30%</t>
  </si>
  <si>
    <t>622532021</t>
  </si>
  <si>
    <t>Omítka tenkovrstvá silikonová vnějších ploch probarvená, včetně penetrace podkladu hydrofilní, s regulací vlhkosti na povrchu a se zvýšenou ochranou proti mikro</t>
  </si>
  <si>
    <t>Omítka tenkovrstvá silikonová vnějších ploch probarvená, včetně penetrace podkladu hydrofilní, s regulací vlhkosti na povrchu a se zvýšenou ochranou proti mikroorganismům zrnitá, tloušťky 2,0 mm stěn</t>
  </si>
  <si>
    <t>Fasáda plocha 618.63058=618.631 [A] 
'Severní fasáda  
ostění  (1.18+2*1.95)*2*0.15=1.524 [B] 
(1.15+2*1.95)*2*0.15=1.515 [C] 
(0.75+2*0.80)*2*0.15=0.705 [D] 
(1.18+1.25)*2*0.15=0.729 [E] 
'Jižní fasáda  
ostění  (1.18+2*1.35)*3*0.15=1.746 [F] 
(1.18+1.25)*2*0.15=0.729 [G] 
'Pohled z ulice  
Ostění  (1.20+2*1.95)*6*0.15=4.590 [H] 
(1.20+2*3.15)*0.15=1.125 [I] 
(0.53+2*1.075)*0.15=0.402 [J] 
(1.30+2*3.15)*0.45=3.420 [K] 
(1.27+2*3.15)*0.45=3.407 [L] 
(2.025+2*1.59)*2*0.15=1.562 [M] 
(0.875+2*1.55)*0.15=0.596 [N] 
(1.50+2*1.70)*7*0.15=5.145 [O] 
'Podhled od trati  
ostění  (0.60+2*0.75)*0.15*2=0.630 [P] 
(0.75+2*0.80)*2*0.15=0.705 [Q] 
(1.20*2*1.75)*5*0.15=3.150 [R] 
(1.20+2*2.10)*0.15=0.810 [S] 
(1.20+2*3.15)*4*0.60=18.000 [T] 
(1.45+2*3.15)*0.60=4.650 [U] 
(1.10+2*2.25)*0.60=3.360 [V] 
(1.10+2*3.15)*0.265=1.961 [W] 
(1.18+2*1.35)*0.15=0.582 [X] 
(1.50+2*1.70)*8*0.15=5.880 [Y] 
Celkem: 618.631+1.524+1.515+0.705+0.729+1.746+0.729+4.59+1.125+0.402+3.42+3.407+1.562+0.596+5.145+0.63+0.705+3.15+0.81+18+4.65+3.36+1.961+0.582+5.88=685.554 [Z]</t>
  </si>
  <si>
    <t>622-R.pol.R01</t>
  </si>
  <si>
    <t>Zjednodušená podokenní římsa - replika, EPS 150 s disperzní omítkou - ozn.R 01 - DLE SPECIFIKACE PD viz. SPECIFIKACE VÝROBKŮ A PRACÍ - restaurátorské práce</t>
  </si>
  <si>
    <t>622-R.pol.R02</t>
  </si>
  <si>
    <t>Zjednodušená pasparta okna - replika, EPS 150 s disperzní omítkou - ozn.R 02 - DLE SPECIFIKACE PD viz. SPECIFIKACE VÝROBKŮ A PRACÍ - restaurátorské práce</t>
  </si>
  <si>
    <t>622-R.pol.R03</t>
  </si>
  <si>
    <t>Zjednodušená korunní římsa - replika - EPS 150 s disperzní omítkou - ozn.R 03 - DLE SPECIFIKACE PD viz. SPECIFIKACE VÝROBKŮ A PRACÍ - restaurátorské práce</t>
  </si>
  <si>
    <t>622-R.pol.R04</t>
  </si>
  <si>
    <t>Replika rohové bosáže - EPS 150 s disperzní omítkou - ozn.R 04 - DLE SPECIFIKACE PD viz. SPECIFIKACE VÝROBKŮ A PRACÍ - restaurátorské práce</t>
  </si>
  <si>
    <t>622-R.pol.R05</t>
  </si>
  <si>
    <t>Zjednodušená korunní římsa - replika - EPS 150 s disperzní omítkou - ozn.R 05 - DLE SPECIFIKACE PD viz. SPECIFIKACE VÝROBKŮ A PRACÍ - restaurátorské práce</t>
  </si>
  <si>
    <t>622-R.pol.R06</t>
  </si>
  <si>
    <t>Replika klenáku , EPS 150 s disperzní omítkou - ozn.R 06 - DLE SPECIFIKACE PD viz. SPECIFIKACE VÝROBKŮ A PRACÍ - restaurátorské práce</t>
  </si>
  <si>
    <t>622-R.pol.R07</t>
  </si>
  <si>
    <t>Fasádní nuty k utvoření imitace průběžného bosování zdiva -  EPS F 100 s disperzní omítkou - ozn.R 07 - DLE SPECIFIKACE PD viz. SPECIFIKACE VÝROBKŮ A PRACÍ - re</t>
  </si>
  <si>
    <t>Fasádní nuty k utvoření imitace průběžného bosování zdiva -  EPS F 100 s disperzní omítkou - ozn.R 07 - DLE SPECIFIKACE PD viz. SPECIFIKACE VÝROBKŮ A PRACÍ - restaurátorské práce</t>
  </si>
  <si>
    <t>629991011</t>
  </si>
  <si>
    <t>Zakrytí vnějších ploch před znečištěním včetně pozdějšího odkrytí výplní otvorů a svislých ploch fólií přilepenou lepící páskou</t>
  </si>
  <si>
    <t>O 01  0.85*0.60*8=4.080 [A] 
O 02  1.27*3.10=3.937 [B] 
O 03  1.45*3.10=4.495 [C] 
O 04  1.15*1.95*2=4.485 [D] 
O 05  1.18*1.35*2=3.186 [E] 
O 06  0.75*0.80*4=2.400 [F] 
O 07  1.90*1.70*8=25.840 [G] 
O 08 1.50*1.70*6=15.300 [H] 
'původní okna  
1.NP  0.60*2=1.200 [I] 
1.17=1.170 [J] 
1.19*3=3.570 [K] 
1.15*5=5.750 [L] 
1.18*4=4.720 [M] 
2.48=2.480 [N] 
2.02*2=4.040 [O] 
0.87=0.870 [P] 
1.20*2=2.400 [Q] 
1.50=1.500 [R] 
0.53=0.530 [S] 
2.NP  1.50=1.500 [T] 
3.NP  0.80*4=3.200 [U] 
'dveře  
1.NP  1.20*3.15*6=22.680 [V] 
1.30*3.15=4.095 [W] 
1.10*3.15=3.465 [X] 
1.10*2.25=2.475 [Y] 
Celkem: 4.08+3.937+4.495+4.485+3.186+2.4+25.84+15.3+1.2+1.17+3.57+5.75+4.72+2.48+4.04+0.87+2.4+1.5+0.53+1.5+3.2+22.68+4.095+3.465+2.475=129.368 [Z]</t>
  </si>
  <si>
    <t>629995101</t>
  </si>
  <si>
    <t>Očištění vnějších ploch tlakovou vodou omytím</t>
  </si>
  <si>
    <t>764</t>
  </si>
  <si>
    <t>Konstrukce klempířské</t>
  </si>
  <si>
    <t>764216604</t>
  </si>
  <si>
    <t>Oplechování parapetů z pozinkovaného plechu s povrchovou úpravou rovných mechanicky kotvené, bez rohů rš 330 mm</t>
  </si>
  <si>
    <t>O 01 0.85*8=6.800 [A] 
O 04  1.15*2=2.300 [B] 
O 05  1.18*2=2.360 [C] 
O 06  0.75*4=3.000 [D] 
O 07  1.90*8=15.200 [E] 
O 08  1.90*6=11.400 [F] 
'původní okna  
1.NP  0.60*2=1.200 [G] 
1.17=1.170 [H] 
1.19*3=3.570 [I] 
1.15*5=5.750 [J] 
1.18*4=4.720 [K] 
2.48=2.480 [L] 
2.02*2=4.040 [M] 
0.87=0.870 [N] 
1.20*2=2.400 [O] 
1.50=1.500 [P] 
0.53=0.530 [Q] 
2.NP  1.50=1.500 [R] 
3.NP  0.80*4=3.200 [S] 
Celkem: 6.8+2.3+2.36+3+15.2+11.4+1.2+1.17+3.57+5.75+4.72+2.48+4.04+0.87+2.4+1.5+0.53+1.5+3.2=73.990 [T]</t>
  </si>
  <si>
    <t>764218604</t>
  </si>
  <si>
    <t>Oplechování říms a ozdobných prvků z pozinkovaného plechu s povrchovou úpravou rovných, bez rohů mechanicky kotvené rš 330 mm - viz. SPECIFIKACE VÝROBKŮ A PRACÍ</t>
  </si>
  <si>
    <t>Oplechování říms a ozdobných prvků z pozinkovaného plechu s povrchovou úpravou rovných, bez rohů mechanicky kotvené rš 330 mm - viz. SPECIFIKACE VÝROBKŮ A PRACÍ - klempířské konstrukce</t>
  </si>
  <si>
    <t>ozn.K 04 - rš.200mm 84.00=84.000 [A]</t>
  </si>
  <si>
    <t>998764103</t>
  </si>
  <si>
    <t>Přesun hmot pro konstrukce klempířské stanovený z hmotnosti přesunovaného materiálu vodorovná dopravní vzdálenost do 50 m v objektech výšky přes 12 do 24 m</t>
  </si>
  <si>
    <t>766-101</t>
  </si>
  <si>
    <t>Obložení stěn prkny - dle původního - štítů a boků - fasáda, D+M vč.povrchové úpravy DLE SPECIFIKACE PD - tabulky oken</t>
  </si>
  <si>
    <t>Obložení stěn prkny - dle původního - štítů a boků - fasáda, D+M vč.povrchové úpravy  
DLE SPECIFIKACE PD - tabulky oken</t>
  </si>
  <si>
    <t>766-o04</t>
  </si>
  <si>
    <t>Okno plast - 1150/1950mm - ozn.O 04, D+M DLE SPECIFIKACE PD - tabulky oken</t>
  </si>
  <si>
    <t>Okno plast - 1150/1950mm - ozn.O 04, D+M  
DLE SPECIFIKACE PD - tabulky oken</t>
  </si>
  <si>
    <t>766-O06</t>
  </si>
  <si>
    <t>Okno plast - 750/ 800mm - ozn.O 06, D+M DLE SPECIFIKACE PD - tabulky oken</t>
  </si>
  <si>
    <t>Okno plast - 750/ 800mm - ozn.O 06, D+M  
DLE SPECIFIKACE PD - tabulky oken</t>
  </si>
  <si>
    <t>766-O07</t>
  </si>
  <si>
    <t>Okno plast - 1500/1700mm - ozn.O 07, D+M  DLE SPECIFIKACE PD - tabulky oken</t>
  </si>
  <si>
    <t>Okno plast - 1500/1700mm - ozn.O 07, D+M   
DLE SPECIFIKACE PD - tabulky oken</t>
  </si>
  <si>
    <t>766-O08</t>
  </si>
  <si>
    <t>Okno plast - 1500/1700mm - ozn.O 08, D+M  DLE SPECIFIKACE PD - tabulky oken</t>
  </si>
  <si>
    <t>Okno plast - 1500/1700mm - ozn.O 08, D+M   
DLE SPECIFIKACE PD - tabulky oken</t>
  </si>
  <si>
    <t>766-O11</t>
  </si>
  <si>
    <t>Bezpečnostní dveře s nadsvětlíkem plast - 1200/3100mm - ozn.O 11, D+M  DLE SPECIFIKACE PD - tabulky oken</t>
  </si>
  <si>
    <t>Bezpečnostní dveře s nadsvětlíkem plast - 1200/3100mm - ozn.O 11, D+M   
DLE SPECIFIKACE PD - tabulky oken</t>
  </si>
  <si>
    <t>766-O12</t>
  </si>
  <si>
    <t>Bezpečnostní dveře s nadsvětlíkem plat 1200/3100mm - ozn.O 12, D+M  DLE SPECIFIKACE PD - tabulky oken</t>
  </si>
  <si>
    <t>Bezpečnostní dveře s nadsvětlíkem plat 1200/3100mm - ozn.O 12, D+M   
DLE SPECIFIKACE PD - tabulky oken</t>
  </si>
  <si>
    <t>766-O13</t>
  </si>
  <si>
    <t>Bezpečnostní dveře s nadsvětlíkem plast - 1200/3100mm - ozn.O 13, D+M  DLE SPECIFIKACE PD - tabulky oken</t>
  </si>
  <si>
    <t>Bezpečnostní dveře s nadsvětlíkem plast - 1200/3100mm - ozn.O 13, D+M   
DLE SPECIFIKACE PD - tabulky oken</t>
  </si>
  <si>
    <t>766-O14</t>
  </si>
  <si>
    <t>Bezpečnostní dveře plast - 900/2100mm - ozn.O 14, D+M  DLE SPECIFIKACE PD - tabulky oken</t>
  </si>
  <si>
    <t>Bezpečnostní dveře plast - 900/2100mm - ozn.O 14, D+M   
DLE SPECIFIKACE PD - tabulky oken</t>
  </si>
  <si>
    <t>766-T01</t>
  </si>
  <si>
    <t>Vystouplé dřevěné prvly na dřevěném obložení štítu - hranoly 150/80mm = 3,150m3 - ozn.T01- D+M - viz. SPECIFIKACE VÝROBKŮ A PRACÍ - truhlářské práce a výrobky</t>
  </si>
  <si>
    <t>767-O05</t>
  </si>
  <si>
    <t>Okno plast - 1180/1350mm - ozn.O 05, D+M DLE SPECIFIKACE PD - tabulky oken</t>
  </si>
  <si>
    <t>Okno plast - 1180/1350mm - ozn.O 05, D+M  
DLE SPECIFIKACE PD - tabulky oken</t>
  </si>
  <si>
    <t>998766203</t>
  </si>
  <si>
    <t>Přesun hmot pro konstrukce truhlářské stanovený procentní sazbou (%) z ceny vodorovná dopravní vzdálenost do 50 m v objektech výšky přes 12 do 24 m</t>
  </si>
  <si>
    <t>767832102</t>
  </si>
  <si>
    <t>Montáž venkovních požárních žebříků do zdiva bez suchovodu</t>
  </si>
  <si>
    <t>Z 03 6.00=6.000 [A]</t>
  </si>
  <si>
    <t>44983-R.pol.Z03</t>
  </si>
  <si>
    <t>žebřík fasádní skládací odnímatelný - lakovaný - ozn.Z03 DLE SPECIFIKACE PD viz. SPECIFIKACE VÝROBKŮ A PRACÍ</t>
  </si>
  <si>
    <t>žebřík fasádní skládací odnímatelný - lakovaný - ozn.Z03  
DLE SPECIFIKACE PD viz. SPECIFIKACE VÝROBKŮ A PRACÍ</t>
  </si>
  <si>
    <t>44983-R.pol.Z04</t>
  </si>
  <si>
    <t>žebřík fasádní skládací odnímatelný - lakovaný - ozn.Z04 DLE SPECIFIKACE PD  viz. SPECIFIKACE VÝROBKŮ A PRACÍ</t>
  </si>
  <si>
    <t>žebřík fasádní skládací odnímatelný - lakovaný - ozn.Z04  
DLE SPECIFIKACE PD  viz. SPECIFIKACE VÝROBKŮ A PRACÍ</t>
  </si>
  <si>
    <t>767-O01</t>
  </si>
  <si>
    <t>Sklepní větrací okénka s košem - 800/300mm - ozn.O 01, D+M  DLE SPECIFIKACE PD</t>
  </si>
  <si>
    <t>Sklepní větrací okénka s košem - 800/300mm - ozn.O 01, D+M   
DLE SPECIFIKACE PD</t>
  </si>
  <si>
    <t>767-O02</t>
  </si>
  <si>
    <t>Dvoukřídlé vstupní dveře AL -1270/3100mm - ozn.O 02, D+M  Bezpečnostní DLE SPECIFIKACE PD</t>
  </si>
  <si>
    <t>Dvoukřídlé vstupní dveře AL -1270/3100mm - ozn.O 02, D+M   
Bezpečnostní  
DLE SPECIFIKACE PD</t>
  </si>
  <si>
    <t>767-O03</t>
  </si>
  <si>
    <t>Dvoukřídlé vstupní dveře AL -1450/3100mm - ozn.O 03, D+M  Bezpečnostní DLE SPECIFIKACE PD</t>
  </si>
  <si>
    <t>Dvoukřídlé vstupní dveře AL -1450/3100mm - ozn.O 03, D+M   
Bezpečnostní  
DLE SPECIFIKACE PD</t>
  </si>
  <si>
    <t>767-Z07</t>
  </si>
  <si>
    <t>Akustická žaluzie VZT uzamykatelná 500/500mm, D+M - ozn.Z07 DLE SPEC7FIKACE PD</t>
  </si>
  <si>
    <t>Akustická žaluzie VZT uzamykatelná 500/500mm, D+M - ozn.Z07  
DLE SPEC7FIKACE PD</t>
  </si>
  <si>
    <t>782</t>
  </si>
  <si>
    <t>Dokončovací práce - obklady z kamene</t>
  </si>
  <si>
    <t>782111112</t>
  </si>
  <si>
    <t>Montáž obkladů stěn z měkkých kamenů kladených do malty z nejvýše dvou rozdílných druhů pravoúhlých desek ve skladbě se pravidelně opakujících tl. 25 a 30 mm</t>
  </si>
  <si>
    <t>Sokl DLE  SPECIFIKACE PD  ozn.KR01   96.74=96.740 [A]</t>
  </si>
  <si>
    <t>583846-R.pol.</t>
  </si>
  <si>
    <t>Deska obkladová  kámen tl.3cm, DLE SPECIDIKACE PD viz. SPECIFIKACE VÝROBKŮ A PRACÍ - ozn.KR01</t>
  </si>
  <si>
    <t>998782203</t>
  </si>
  <si>
    <t>Přesun hmot pro obklady kamenné stanovený procentní sazbou (%) z ceny vodorovná dopravní vzdálenost do 50 m v objektech výšky přes 12 do 60 m</t>
  </si>
  <si>
    <t>941111111</t>
  </si>
  <si>
    <t>Montáž lešení řadového trubkového lehkého pracovního s podlahami s provozním zatížením tř. 3 do 200 kg/m2 šířky tř. W06 od 0,6 do 0,9 m, výšky do 10 m</t>
  </si>
  <si>
    <t>Severní pohled  (11.20+2*1.00)*(9.60+12.00)/2=142.560 [A] 
3.90*(5.20+4.20)/2=18.330 [B] 
Jižní pohled (11.20+2*1.00)*(9.60+12.00)/2=142.560 [C] 
3.50*(5.00+4.00)/2=15.750 [D] 
Pohled z ulice (24.50+2*1.50)*9.30=255.750 [E] 
12.34*(0.70+2.80)/2=21.595 [F] 
10.10*3.45=34.845 [G] 
9.15*(3.45+3.70)/2=32.711 [H] 
Pohled od trati (25.30+2*1.00)*9.30=253.890 [I] 
4.60*(4.70+3.40)/2=18.630 [J] 
4.57*3.60=16.452 [K] 
2*4.61*(3.60+4.35)/2=36.650 [L] 
4.66*4.35=20.271 [M] 
4.60*4.35=20.010 [N] 
Celkem: 142.56+18.33+142.56+15.75+255.75+21.595+34.845+32.711+253.89+18.63+16.452+36.65+20.271+20.01=1 030.004 [O]</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</si>
  <si>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</si>
  <si>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</si>
  <si>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</si>
  <si>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941111811</t>
  </si>
  <si>
    <t>Demontáž lešení řadového trubkového lehkého pracovního s podlahami s provozním zatížením tř. 3 do 200 kg/m2 šířky tř. W06 od 0,6 do 0,9 m, výšky do 10 m</t>
  </si>
  <si>
    <t>944111122</t>
  </si>
  <si>
    <t>Montáž ochranného zábradlí trubkového vnitřního na lešeňových konstrukcích dvoutyčového</t>
  </si>
  <si>
    <t>944111222</t>
  </si>
  <si>
    <t>Montáž ochranného zábradlí trubkového Příplatek za první a každý další den použití zábradlí k ceně -1122</t>
  </si>
  <si>
    <t>944111822</t>
  </si>
  <si>
    <t>Demontáž ochranného zábradlí trubkového vnitřního na lešeňových konstrukcích dvoutyčového</t>
  </si>
  <si>
    <t>944511111</t>
  </si>
  <si>
    <t>Montáž ochranné sítě zavěšené na konstrukci lešení z textilie z umělých vláken</t>
  </si>
  <si>
    <t>Pohled z ulice  (24.50+2*1.50)*9.30=255.750 [A] 
12.34*(0.70+2.80)/2=21.595 [B] 
Pohled od trati  (25.30+2*1.00)*9.30=253.890 [C] 
4.60*(4.70+3.40)/2=18.630 [D] 
Celkem: 255.75+21.595+253.89+18.63=549.865 [E]</t>
  </si>
  <si>
    <t>944511211</t>
  </si>
  <si>
    <t>Montáž ochranné sítě Příplatek za první a každý další den použití sítě k ceně -1111</t>
  </si>
  <si>
    <t>944511811</t>
  </si>
  <si>
    <t>Demontáž ochranné sítě zavěšené na konstrukci lešení z textilie z umělých vláken</t>
  </si>
  <si>
    <t>764002851</t>
  </si>
  <si>
    <t>Demontáž klempířských konstrukcí oplechování parapetů do suti</t>
  </si>
  <si>
    <t>Severní pohled  4*0.60+2*1.120=4.640 [A] 
2*0.85=1.700 [B] 
Čelní pohled z ulice  7*1.20+0.55+2.05+0.90=11.900 [C] 
7*1.75=12.250 [D] 
2*0.85=1.700 [E] 
Jižní pohled  1.40=1.400 [F] 
2*0.85=1.700 [G] 
Čelní pohled od trati  2*0.65+5*1.20+2.50+1.20=11.000 [H] 
8*1.75=14.000 [I] 
Celkem: 4.64+1.7+11.9+12.25+1.7+1.4+1.7+11+14=60.290 [J]</t>
  </si>
  <si>
    <t>764004861</t>
  </si>
  <si>
    <t>Demontáž klempířských konstrukcí svodu do suti</t>
  </si>
  <si>
    <t>4*(2.15+7.65)=39.200 [A] 
3*(2.00+1.50)=10.500 [B] 
Celkem: 39.2+10.5=49.700 [C]</t>
  </si>
  <si>
    <t>766411821</t>
  </si>
  <si>
    <t>Demontáž obložení stěn palubkami</t>
  </si>
  <si>
    <t>Fasáda od trati  25.05*1.40=35.070 [A] 
z ulice  (6.35+1.45)*2*1.40=21.840 [B] 
(12.40-4.815)*(3.40+1.40)/2=18.204 [C] 
4.815*3.40=16.371 [D] 
-2*0.75*1.30=-1.950 [E] 
sever  (11.15-4.175)*(3.30+1.40)/2=16.391 [F] 
4.175*3.30=13.778 [G] 
-2*0.80*1.30=-2.080 [H] 
sever  (11.15-4.175)*(3.30+1.40)/2=16.391 [I] 
4.175*3.30=13.778 [J] 
-2*0.80*1.30=-2.080 [K] 
Celkem: 35.07+21.84+18.204+16.371+-1.95+16.391+13.778+-2.08+16.391+13.778+-2.08=145.713 [L]</t>
  </si>
  <si>
    <t>766411822</t>
  </si>
  <si>
    <t>Demontáž obložení stěn podkladových roštů</t>
  </si>
  <si>
    <t>953-101</t>
  </si>
  <si>
    <t>Demontáž veškerých prvků na fasádě , uložení ke zpětné montáži, případně likvidace, např.osvětlení, hodiny,pošt.schránka, tabule a pod.</t>
  </si>
  <si>
    <t>Demontáž veškerých prvků na fasádě , uložení ke zpětné montáži, případně likvidace, např.osvětlení, hodiny,pošt.schránka, tabule a pod.  
SPECIFIKACE"  
Prvky na fasádě:  
1ks, D tabule OS k traťi, D+M pouze ocel. Kce, samotná tabule bude nahrazena  
3ks, D+M tabule elektronického OS – bude v provozu po celou dobu rekonstrukce, i na provizorním místě, nutno ochránit a poté zpětně namontovat  
2ks, D tabule OS, čelní a boční, bude nahrazena  
2ks, D hodiny typu ALFA 30 – budou nahrazeny novými  
4ks reproduktory ART 4508, Reproduktory budou demontovány a po samotné rekonstrukci opět instalovány  
1ks, D+M pošt. Schránka, zpětná montáž po provedení fasády  
2ks, D světla na výloži, budou nahrazeny  
Řešení dočasného vizuálního informačního systému:  
3ks, D+M tabule elektronického OS – bude v provozu po celou dobu rekonstrukce, i na provizorním místě, nutno ochránit a poté zpětně namontovat  
10ks plastových tabulí, 1m2 s informacemi pro cestující, dle zadání na 1.KD stavby, po dohodě o zřízení staveniště, provozu, uzávěrách apod</t>
  </si>
  <si>
    <t>967031742</t>
  </si>
  <si>
    <t>Přisekání (špicování) plošné nebo rovných ostění zdiva z cihel pálených plošné, na maltu vápennou nebo vápenocementovou, tl. na maltu cementovou, tl. do 100 mm</t>
  </si>
  <si>
    <t>1.PP  2*0.60*0.40*4=1.920 [A]</t>
  </si>
  <si>
    <t>967032975</t>
  </si>
  <si>
    <t>Odsekání plošných fasádních prvků předsazených před líc zdiva přes 80 mm</t>
  </si>
  <si>
    <t>nad soklem  1.55+24.95-(4*1.20+1.45)+0.35+0.85+2*0.60*4=26.250 [A] 
1.55+43.49+1.55*2-(1.20+1.30*2)=44.340 [B] 
parapety  7*1.75+8*1.75+1.75=28.000 [C] 
Celkem: 26.25+44.34+28=98.590 [D]</t>
  </si>
  <si>
    <t>968072244</t>
  </si>
  <si>
    <t>Vybourání kovových rámů oken s křídly, dveřních zárubní, vrat, stěn, ostění nebo obkladů okenních rámů s křídly jednoduchých, plochy do 1 m2</t>
  </si>
  <si>
    <t>1.PP  0.60*0.40*4=0.960 [A] 
0.80*0.40=0.320 [B] 
1.00*0.40=0.400 [C] 
Celkem: 0.96+0.32+0.4=1.680 [D]</t>
  </si>
  <si>
    <t>968082017</t>
  </si>
  <si>
    <t>Vybourání plastových rámů oken s křídly, dveřních zárubní, vrat rámu oken s křídly, plochy přes 2 do 4 m2</t>
  </si>
  <si>
    <t>1.NP  0.60*0.80*4=1.920 [A] 
2.NP  1.50*1.70*8=20.400 [B] 
1.50*1.70*5=12.750 [C] 
Celkem: 1.92+20.4+12.75=35.070 [D]</t>
  </si>
  <si>
    <t>968082021</t>
  </si>
  <si>
    <t>Vybourání plastových rámů oken s křídly, dveřních zárubní, vrat dveřních zárubní, plochy do 2 m2</t>
  </si>
  <si>
    <t>1.NP 0.80*2.02=1.616 [A] 
0.85*2.02=1.717 [B] 
1.00*2.02=2.020 [C] 
Celkem: 1.616+1.717+2.02=5.353 [D]</t>
  </si>
  <si>
    <t>968082022</t>
  </si>
  <si>
    <t>Vybourání plastových rámů oken s křídly, dveřních zárubní, vrat dveřních zárubní, plochy přes 2 do 4 m2</t>
  </si>
  <si>
    <t>1.NP 1.27*3.15=4.001 [A] 
1.45*3.15=4.568 [B] 
Celkem: 4.001+4.568=8.569 [C]</t>
  </si>
  <si>
    <t>978015331</t>
  </si>
  <si>
    <t>Otlučení vápenných nebo vápenocementových omítek vnějších ploch s vyškrabáním spar a s očištěním zdiva stupně členitosti 1 a 2, v rozsahu přes 10 do 20 %</t>
  </si>
  <si>
    <t xml:space="preserve">  SO 11-02</t>
  </si>
  <si>
    <t>Konatktní zateplení - elektroinstalace - venkovní osvětlení</t>
  </si>
  <si>
    <t>SO 11-02</t>
  </si>
  <si>
    <t>21029060</t>
  </si>
  <si>
    <t>Svítidlo tvenkovní nástěnné , 1x24W (IP44) - D+M - DLE SPECIFIKACE PD</t>
  </si>
  <si>
    <t>21029070</t>
  </si>
  <si>
    <t>Výbojkové svítidlo SHC 1x100W - venkovní - DLE SPECIFIKACE PD</t>
  </si>
  <si>
    <t>21029071</t>
  </si>
  <si>
    <t>Pohybové čidlo pro ovládání svítidel, úhel 180°, IP44 (venkovní) - DLE SPECIFIKACE PD</t>
  </si>
  <si>
    <t>21029072</t>
  </si>
  <si>
    <t>Anténní systém na střeše - DLE SPECIFIKACE PD</t>
  </si>
  <si>
    <t>741130081</t>
  </si>
  <si>
    <t>Ukončení vodičů izolovaných s označením a zapojením Příplatek k cenám za ocínování konce žíly - DROBNÝ MATERIÁL</t>
  </si>
  <si>
    <t>Ukončení vodičů izolovaných s označením a zapojením Příplatek k cenám za ocínování konce žíly  
- DROBNÝ MATERIÁL</t>
  </si>
  <si>
    <t>741001011</t>
  </si>
  <si>
    <t>Kabel coax - venkovní - D+M</t>
  </si>
  <si>
    <t>741122015</t>
  </si>
  <si>
    <t>Montáž kabelů měděných bez ukončení uložených pod omítku plných kulatých (CYKY), počtu a průřezu žil 3x1,5 mm2</t>
  </si>
  <si>
    <t>HZS2221</t>
  </si>
  <si>
    <t>Hodinové zúčtovací sazby profesí PSV provádění stavebních instalací elektrikář</t>
  </si>
  <si>
    <t>Přemístění stávajících zařízení na fasádě objektu (parabola, rozhlas, atd…) 30.00=30.000 [A] 
Demontáž stávajícího venkovního rozvaděče (na fasádě) 8.00=8.000 [B] 
Celkem: 30+8=38.000 [C]</t>
  </si>
  <si>
    <t>HZS2492</t>
  </si>
  <si>
    <t>Hodinové zúčtovací sazby profesí PSV zednické výpomoci a pomocné práce PSV pomocný dělník PSV</t>
  </si>
  <si>
    <t xml:space="preserve">  SO 12</t>
  </si>
  <si>
    <t>Úprava zastřešení</t>
  </si>
  <si>
    <t>SO 12</t>
  </si>
  <si>
    <t>413231221</t>
  </si>
  <si>
    <t>Zazdívka zhlaví stropních trámů nebo válcovaných nosníků pálenými cihlami trámů, průřezu přes 20000 do 40000 mm2</t>
  </si>
  <si>
    <t>viz. výpis  
10.48=10.480 [A]</t>
  </si>
  <si>
    <t>953965116</t>
  </si>
  <si>
    <t>Kotvy chemické s vyvrtáním otvoru kotevní šrouby pro chemické kotvy, velikost M 10, délka 170 mm</t>
  </si>
  <si>
    <t>vazníky 106.00=106.000 [A]</t>
  </si>
  <si>
    <t>953965131</t>
  </si>
  <si>
    <t>Kotvy chemické s vyvrtáním otvoru kotevní šrouby pro chemické kotvy, velikost M 16, délka 190 mm</t>
  </si>
  <si>
    <t>krokve 26*4=104.000 [A]</t>
  </si>
  <si>
    <t>713111111</t>
  </si>
  <si>
    <t>Montáž tepelné izolace stropů rohožemi, pásy, dílci, deskami, bloky (izolační materiál ve specifikaci) vrchem bez překrytí lepenkou kladenými volně</t>
  </si>
  <si>
    <t>265.82=265.820 [A]</t>
  </si>
  <si>
    <t>63152143</t>
  </si>
  <si>
    <t>pás tepelně izolační univerzální ?=0,038 tl 60mm</t>
  </si>
  <si>
    <t>713111136</t>
  </si>
  <si>
    <t>Montáž tepelné izolace stropů rohožemi, pásy, dílci, deskami, bloky (izolační materiál ve specifikaci) žebrových spodem kladenými volně na podbití mezi trámy</t>
  </si>
  <si>
    <t>63152146</t>
  </si>
  <si>
    <t>pás tepelně izolační univerzální ?=0,038 tl 120mm</t>
  </si>
  <si>
    <t>63152147</t>
  </si>
  <si>
    <t>pás tepelně izolační univerzální ?=0,038 tl 140mm</t>
  </si>
  <si>
    <t>713191114</t>
  </si>
  <si>
    <t>Montáž izolace tepelné podlah, stropů vrchem nebo střech překrytí pásem asfaltovým položeným volně</t>
  </si>
  <si>
    <t>Montáž tepelné izolace stavebních konstrukcí - doplňky a konstrukční součásti podlah, stropů vrchem nebo střech překrytím pásem asfaltovým položeném volně</t>
  </si>
  <si>
    <t>95.38+265.82+557=918.200 [A]</t>
  </si>
  <si>
    <t>62811120</t>
  </si>
  <si>
    <t>asfaltový pás separační bez krycí vrstvy (impregnovaná vložka), typu A</t>
  </si>
  <si>
    <t>15.782+5.691+2.548+2.075+0.473=26.569 [A] 
7.018=7.018 [B] 
Celkem: 26.569+7.018=33.587 [C]</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</si>
  <si>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</si>
  <si>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</si>
  <si>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</si>
  <si>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SO 03 
80/180=0.444 [A] 
K 1 7.65*40=306.000 [B] 
K 2 5.40*4=21.600 [C] 
K 3 7.25*4=29.000 [D] 
K 4 4.00*2=8.000 [E] 
K 5 1.20*6=7.200 [F] 
K 6 5.85*2=11.700 [G] 
K 7 7.70*2=15.400 [H] 
K 8 7.55*2=15.100 [I] 
K 9 6.40*2=12.800 [J] 
10.6 10 5.30*2=10.600 [K] 
10.6 11 4.00*2=8.000 [L] 
10.6 12 2.80*2=5.600 [M] 
10.6 13 1.60*2=3.200 [N] 
10.6 14 7.05*2=14.100 [O] 
10.6 15 6.30*2=12.600 [P] 
10.6 16 5.50*2=11.000 [Q] 
10.6 17 4.55*2=9.100 [R] 
10.6 18 3.60*2=7.200 [S] 
10.6 19 2.70*2=5.400 [T] 
10.6 20 1.50*2=3.000 [U] 
10.6 21 4.40*1=4.400 [V] 
3.2 1 2.70*4=10.800 [W] 
3.2 2 2.95*2=5.900 [X] 
3 2 3.30*2=6.600 [Y] 
Mezisoučet: 0.444+306+21.6+29+8+7.2+11.7+15.4+15.1+12.8+10.6+8+5.6+3.2+14.1+12.6+11+9.1+7.2+5.4+3+4.4+10.8+5.9+6.6=544.744 [Z] 
50/160=0.313 [AA] 
8 1 5.60*44=246.400 [AB] 
8 2 6.15*8=49.200 [AC] 
Mezisoučet: 0.313+246.4+49.2=295.913 [AD] 
''S 01' 
K1 120/180 4.65*26.00=120.900 [AE] 
V1 140/240 25.10*1=25.100 [AF] 
Mezisoučet: 120.9+25.1=146.000 [AG] 
Celkem: 0.444+306+21.6+29+8+7.2+11.7+15.4+15.1+12.8+10.6+8+5.6+3.2+14.1+12.6+11+9.1+7.2+5.4+3+4.4+10.8+5.9+6.6+0.313+246.4+49.2+120.9+25.1=986.657 [AH]</t>
  </si>
  <si>
    <t>60512130</t>
  </si>
  <si>
    <t>hranol stavební řezivo průřezu do 224cm2 do dl 6m</t>
  </si>
  <si>
    <t>80/180=0.444 [A] 
K 1 7.65*40*0.08*0.18*1.10=4.847 [B] 
K 2 5.40*4*0.08*0.18*1.10=0.342 [C] 
K 3 7.25*4*0.08*0.18*1.10=0.459 [D] 
K 4 4.00*2*0.08*0.18*1.10=0.127 [E] 
K 5 1.20*6*0.08*0.18*1.10=0.114 [F] 
K 6 5.85*2*0.08*0.18*1.10=0.185 [G] 
K 7 7.70*2*0.08*0.18*1.10=0.244 [H] 
K 8 7.55*2*0.08*0.18*1.10=0.239 [I] 
K 9 6.40*2*0.08*0.18*1.10=0.203 [J] 
0.168 10 5.30*2*0.08*0.18*1.10=0.168 [K] 
0.168 11 4.00*2*0.08*0.18*1.10=0.127 [L] 
0.168 12 2.80*2*0.08*0.18*1.10=0.089 [M] 
0.168 13 1.60*2*0.08*0.18*1.10=0.051 [N] 
0.168 14 7.05*2*0.08*0.18*1.10=0.223 [O] 
0.168 15 6.30*2*0.08*0.18*1.10=0.200 [P] 
0.168 16 5.50*2*0.08*0.18*1.10=0.174 [Q] 
0.168 17 4.55*2*0.08*0.18*1.10=0.144 [R] 
0.168 18 3.60*2*0.08*0.18*1.10=0.114 [S] 
0.168 19 2.70*2*0.08*0.18*1.10=0.086 [T] 
0.168 20 1.50*2*0.08*0.18*1.10=0.048 [U] 
0.168 21 4.40*1*0.08*0.18*1.10=0.070 [V] 
0.051 1 2.70*4*0.08*0.18*1.10=0.171 [W] 
0.051 2 2.95*2*0.08*0.18*1.10=0.093 [X] 
0.048 2 3.30*2*0.08*0.18*1.10=0.105 [Y] 
50/160=0.313 [Z] 
0.127 1 5.60*44*0.05*0.16*1.10=2.168 [AA] 
0.127 2 6.15*8*0.05*0.16*1.10=0.433 [AB] 
''S 01' 
K1 120/180 4.65*26.00*0.12*0.18*1.10=2.873 [AC] 
V1 140/240 25.10*1*0.14*0.24*1.10=0.928 [AD] 
Celkem: 0.444+4.847+0.342+0.459+0.127+0.114+0.185+0.244+0.239+0.203+0.168+0.127+0.089+0.051+0.223+0.2+0.174+0.144+0.114+0.086+0.048+0.07+0.171+0.093+0.105+0.313+2.168+0.433+2.873+0.928=15.782 [AE]</t>
  </si>
  <si>
    <t>SO 03 
120/120=1.000 [A] 
S 2 1.40*1=1.400 [B] 
140/140=1.000 [C] 
P 1 26.80*1=26.800 [D] 
P 2 7.20*2=14.400 [E] 
P 3 2.80*2=5.600 [F] 
Mezisoučet: 1+1.4+1+26.8+14.4+5.6=50.200 [G] 
'SO 01 
K1 4.65*26=120.900 [H] 
Mezisoučet: 120.9=120.900 [I] 
Celkem: 1+1.4+1+26.8+14.4+5.6+120.9=171.100 [J]</t>
  </si>
  <si>
    <t>S 03 
120/120=1.000 [A] 
S 2 1.40*1*0.12*0.12*1.10=0.022 [B] 
140/140=1.000 [C] 
P 1 26.80*1*0.14*0.14*1.10=0.578 [D] 
P 2 7.20*2*0.14*0.14*1.10=0.310 [E] 
P 3 2.80*2*0.14*0.14*1.10=0.121 [F] 
Mezisoučet: 1+0.022+1+0.578+0.31+0.121=3.031 [G] 
'S 01 
K1 4.65*26*0.10*0.20*1.10=2.660 [H] 
Mezisoučet: 2.66=2.660 [I] 
Celkem: 1+0.022+1+0.578+0.31+0.121+2.66=5.691 [J]</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</si>
  <si>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</si>
  <si>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</si>
  <si>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 03 
140/260=0.538 [A] 
U 1 7.60*2=15.200 [B] 
'S 01 
V 1 25.10 =25.100 [C] 
V 25.00=5.000 [D] 
V3 4.60=4.600 [E] 
Celkem: 0.538+15.2+25.1+5+4.6=50.438 [F]</t>
  </si>
  <si>
    <t>60512140</t>
  </si>
  <si>
    <t>hranol stavební řezivo průřezu do 450cm2 do dl 6m</t>
  </si>
  <si>
    <t>S 03 
140/260=0.538 [A] 
U 1 7.60*2*0.14*0.26*1.10=0.609 [B] 
'S 01 
V 1 25.10 *0.14*0.24*1.10=0.928 [C] 
Celkem: 0.538+0.609+0.928=2.075 [D]</t>
  </si>
  <si>
    <t>61223110</t>
  </si>
  <si>
    <t>hranol konstrukční BSH vrstvený lepený nepohledový</t>
  </si>
  <si>
    <t>S 01 
V 2+3 (5.00+4.60)*0.14*0.32*1.10=0.473 [A]</t>
  </si>
  <si>
    <t>762341270</t>
  </si>
  <si>
    <t>Bednění a laťování montáž bednění střech rovných a šikmých sklonu do 60° s vyřezáním otvorů z desek dřevotřískových nebo dřevoštěpkových na sraz</t>
  </si>
  <si>
    <t>60726248</t>
  </si>
  <si>
    <t>deska dřevoštěpková OSB 3 ostrá hrana nebroušená tl 22mm</t>
  </si>
  <si>
    <t>762341650</t>
  </si>
  <si>
    <t>Bednění a laťování montáž bednění štítových okapových říms, krajnic, závětrných prken a žaluzií ve spádu nebo rovnoběžně s okapem z prken hoblovaných</t>
  </si>
  <si>
    <t>Severní přístavek  4.54*(0.30+5.01)=24.107 [A] 
4.58*(0.30+0.64)=4.305 [B] 
1.00*8.81*2=17.620 [C] 
9.68*(0.30+0.64)=9.099 [D] 
Jižní přístavek 9.05*(0.30+0.64)=8.507 [E] 
1.00*2*9.75=19.500 [F] 
4.715*(0.30+0.64)=4.432 [G] 
4.255*(0.30+5.01)=22.594 [H] 
Mezisoučet: 24.107+4.305+17.62+9.099+8.507+19.5+4.432+22.594=110.164 [I] 
'S 03 
2*(4.20+4.15+4.20)*0.95=23.845 [J] 
(4.20+4.80+4.20)*0.95=12.540 [K] 
(5.55+5.20+2*1.35+27.15)*0.95=38.570 [L] 
Mezisoučet: 23.845+12.54+38.57=74.955 [M] 
95.38=95.380 [N] 
Celkem: 24.107+4.305+17.62+9.099+8.507+19.5+4.432+22.594+23.845+12.54+38.57+95.38=280.499 [O]</t>
  </si>
  <si>
    <t>61191173</t>
  </si>
  <si>
    <t>palubky obkladové smrk profil klasický 19x121mm jakost A/B</t>
  </si>
  <si>
    <t>762342441</t>
  </si>
  <si>
    <t>Bednění a laťování montáž lišt trojúhelníkových nebo kontralatí</t>
  </si>
  <si>
    <t>95.38+265.82=361.200 [A] 
Mezisoučet: 361.2=361.200 [B] 
''S 03' 
'SO 03 
80/180=0.444 [C] 
K 1 7.65*40=306.000 [D] 
K 2 5.40*4=21.600 [E] 
K 3 7.25*4=29.000 [F] 
K 4 4.00*2=8.000 [G] 
K 5 1.20*6=7.200 [H] 
K 6 5.85*2=11.700 [I] 
K 7 7.70*2=15.400 [J] 
15.1 8 7.55*2=15.100 [K] 
15.1 9 6.40*2=12.800 [L] 
15.1 10 5.30*2=10.600 [M] 
15.1 11 4.00*2=8.000 [N] 
15.1 12 2.80*2=5.600 [O] 
15.1 13 1.60*2=3.200 [P] 
15.1 14 7.05*2=14.100 [Q] 
15.1 15 6.30*2=12.600 [R] 
15.1 16 5.50*2=11.000 [S] 
15.1 17 4.55*2=9.100 [T] 
15.1 18 3.60*2=7.200 [U] 
15.1 19 2.70*2=5.400 [V] 
15.1 20 1.50*2=3.000 [W] 
15.1 21 4.40*1=4.400 [X] 
8 1 2.70*4=10.800 [Y] 
8 2 2.95*2=5.900 [Z] 
7.2 2 3.30*2=6.600 [AA] 
Mezisoučet: 0.444+306+21.6+29+8+7.2+11.7+15.4+15.1+12.8+10.6+8+5.6+3.2+14.1+12.6+11+9.1+7.2+5.4+3+4.4+10.8+5.9+6.6=544.744 [AB] 
Celkem: 361.2+0.444+306+21.6+29+8+7.2+11.7+15.4+15.1+12.8+10.6+8+5.6+3.2+14.1+12.6+11+9.1+7.2+5.4+3+4.4+10.8+5.9+6.6=905.944 [AC]</t>
  </si>
  <si>
    <t>60514106</t>
  </si>
  <si>
    <t>řezivo jehličnaté lať pevnostní třída S10-13 průřez 40x60mm</t>
  </si>
  <si>
    <t>905.944*0.04*0.06=2.174 [A] 
2.174 * 1.1Koeficient množství=2.391 [B]</t>
  </si>
  <si>
    <t>762395000</t>
  </si>
  <si>
    <t>Spojovací prostředky krovů, bednění a laťování, nadstřešních konstrukcí svory, prkna, hřebíky, pásová ocel, vruty</t>
  </si>
  <si>
    <t>15.782+5.691+2.075+0.473+2.391=26.412 [A] 
1020.02*0.022=22.440 [B] 
308.549*0.019=5.862 [C] 
Celkem: 26.412+22.44+5.862=54.714 [D]</t>
  </si>
  <si>
    <t>762841110</t>
  </si>
  <si>
    <t>Montáž podbíjení stropů a střech vodorovných z hrubých prken na sraz</t>
  </si>
  <si>
    <t>60511093</t>
  </si>
  <si>
    <t>řezivo jehličnaté boční omítané š 80-160mm tl 23mm dl 4-6m</t>
  </si>
  <si>
    <t>265.82*0.024*1.10=7.018 [A]</t>
  </si>
  <si>
    <t>762895000</t>
  </si>
  <si>
    <t>Spojovací prostředky záklopu stropů, stropnic, podbíjení hřebíky, svory</t>
  </si>
  <si>
    <t>763732113</t>
  </si>
  <si>
    <t>Montáž střešní konstrukce v do 10 m z příhradových vazníků konstrukční délky do 9 m</t>
  </si>
  <si>
    <t>Montáž střešní konstrukce  do 10 m výšky římsy opláštění střechy, štítů, říms, dýmníků a světlíkových obrub z vazníků příhradových, konstrukční délky do 9,0 m</t>
  </si>
  <si>
    <t>W1 7.62*1=7.620 [A] 
w27.572*1=7.572 [B] 
W30.955*6=5.730 [C] 
W48.224*1=8.224 [D] 
W58.29*1=8.290 [E] 
W60.835*1=0.835 [F] 
W70.835*1=0.835 [G] 
W87.572*1=7.572 [H] 
W97.574*1=7.574 [I] 
W108.279*1=8.279 [J] 
W118.445*1=8.445 [K] 
GL19.055*2=18.110 [L] 
GL28.36*2=16.720 [M] 
Celkem: A+B+C+D+E+F+G+H+I+J+K+L+M=105.806 [N]</t>
  </si>
  <si>
    <t>1. Montáž rámové konstrukce se oceňuje skladebně cenami montáže vazníků a cenami montáže stojek pro rámové konstrukce.  
2. V cenách -2121, -2122, -2221, -2222 jsou započteny i náklady na spojení rámové konstrukce.  
3. Cenami -2113 až 2117, -2211 a -2212 se oceňuje i montáž samostatných vazníků.  
4. Cenami -2121, -2122, -2221, -2222 nelze oceňovat montáž samostatných stojek; tato montáž se oceňuje cenami 763 71-2111, -2211 až –2213 Montáž sloupů.  
5. Cenou -2101 se oceňuje jen montáž kompletní prostorové střešní konstrukce. Touto cenou nelze oceňovat montáž pláště dvouplášťových střech; tyto práce se oceňují podle čl. 1102 Všeobecných podmínek části A 02.</t>
  </si>
  <si>
    <t>60512200</t>
  </si>
  <si>
    <t>příhradový vazník sedlový sušený neimpregnovaný dl do 9m</t>
  </si>
  <si>
    <t>763732116</t>
  </si>
  <si>
    <t>Montáž střešní konstrukce v do 10 m z příhradových vazníků konstrukční délky do 20 m</t>
  </si>
  <si>
    <t>Montáž střešní konstrukce  do 10 m výšky římsy opláštění střechy, štítů, říms, dýmníků a světlíkových obrub z vazníků příhradových, konstrukční délky přes 15,0 do 20 m</t>
  </si>
  <si>
    <t>viz. výpis ' 
S1 +S2+S3 17.513*(6+2+1)=157.617 [A] 
S4+S5+S6+S7 17.513*(1+4+4+1)=175.130 [B] 
Celkem: A+B=332.747 [C]</t>
  </si>
  <si>
    <t>60512203</t>
  </si>
  <si>
    <t>příhradový vazník sedlový sušený neimpregnovaný dl do 20m</t>
  </si>
  <si>
    <t>998763102</t>
  </si>
  <si>
    <t>Přesun hmot tonážní pro dřevostavby v objektech v do 24 m</t>
  </si>
  <si>
    <t>Přesun hmot pro dřevostavby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</si>
  <si>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</si>
  <si>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764042419</t>
  </si>
  <si>
    <t>Strukturovaná odddělovací rohož se zabudovanou hydroizolací jakékoliv rš</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</si>
  <si>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</si>
  <si>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</si>
  <si>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</si>
  <si>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764311613</t>
  </si>
  <si>
    <t>Lemování zdí z pozinkovaného plechu s povrchovou úpravou boční nebo horní rovné, střech s krytinou skládanou mimo prejzovou rš 250 mm</t>
  </si>
  <si>
    <t>K05 53.00=53.000 [A]</t>
  </si>
  <si>
    <t>764511602</t>
  </si>
  <si>
    <t>Žlab podokapní z pozinkovaného plechu s povrchovou úpravou včetně háků a čel půlkruhový rš 330 mm</t>
  </si>
  <si>
    <t>K01 rš.330mm 120.00=120.000 [A] 
K02 rš. 280mm 14.00=14.000 [B] 
Celkem: 120+14=134.000 [C]</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</si>
  <si>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</si>
  <si>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</si>
  <si>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</si>
  <si>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</si>
  <si>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K03 64.00=64.000 [A]</t>
  </si>
  <si>
    <t>765</t>
  </si>
  <si>
    <t>Krytina skládaná</t>
  </si>
  <si>
    <t>765192001</t>
  </si>
  <si>
    <t>Nouzové zakrytí střechy plachtou</t>
  </si>
  <si>
    <t>(95.38+265.82+557)*1.15=1 055.930 [A]</t>
  </si>
  <si>
    <t>998765103</t>
  </si>
  <si>
    <t>Přesun hmot pro krytiny skládané stanovený z hmotnosti přesunovaného materiálu vodorovná dopravní vzdálenost do 50 m na objektech výšky přes 12 do 24 m</t>
  </si>
  <si>
    <t>766671004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</si>
  <si>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</si>
  <si>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78 x 118 cm</t>
  </si>
  <si>
    <t>O 09 12=12.000 [A] 
O 10 1=1.000 [B] 
Celkem: 12+1=13.000 [C]</t>
  </si>
  <si>
    <t>61124763</t>
  </si>
  <si>
    <t>okno střešní dřevěné bílé PU povrch kyvné, izolační trojsklo 78x118cm, Uw=0,81W/m2K Al oplechování</t>
  </si>
  <si>
    <t>61124363</t>
  </si>
  <si>
    <t>roleta celostínící vnitřní 78x118cm</t>
  </si>
  <si>
    <t>61124161</t>
  </si>
  <si>
    <t>lemování střešních oken 66x118cm</t>
  </si>
  <si>
    <t>61140607</t>
  </si>
  <si>
    <t>výlez střešní pro sklon střechy 15-85° 66x118cm</t>
  </si>
  <si>
    <t>O 10 1=1.000 [A]</t>
  </si>
  <si>
    <t>76732-R.pol.</t>
  </si>
  <si>
    <t>Pomocné plechy - krov- D+M - DLE SPECIFIKACE PD - viz.statika - tabulka</t>
  </si>
  <si>
    <t>plech+ pásová ocel - statika - konstrukce střechy č.b-5 
31.79+22.67=54.460 [A]</t>
  </si>
  <si>
    <t>767995115</t>
  </si>
  <si>
    <t>Montáž ostatních atypických zámečnických konstrukcí hmotnosti přes 50 do 100 kg</t>
  </si>
  <si>
    <t>viz. statika 
S 1  100/100/6  336.60=336.600 [A] 
V 1 UPE 180 2111.84=2 111.840 [B] 
V 2 UPE 180 462.56=462.560 [C] 
T 1 HEA 120 73.83=73.830 [D] 
Celkem: 336.6+2111.84+462.56+73.83=2 984.830 [E]</t>
  </si>
  <si>
    <t>13010952</t>
  </si>
  <si>
    <t>ocel profilová HE-A 120 jakost 11 375</t>
  </si>
  <si>
    <t>T 1 HEA 120 73.83/1000=0.074 [A]</t>
  </si>
  <si>
    <t>13010936</t>
  </si>
  <si>
    <t>ocel profilová UPE 180 jakost 11 375</t>
  </si>
  <si>
    <t>V 1 UPE 180 2111.84/1000=2.112 [A] 
V 2 UPE 180 462.56/1000=0.463 [B] 
Celkem: 2.112+0.463=2.575 [C]</t>
  </si>
  <si>
    <t>14550302</t>
  </si>
  <si>
    <t>profil ocelový čtvercový svařovaný 100x100x6mm</t>
  </si>
  <si>
    <t>S 1  100/100/6  336.60/1000=0.337 [A]</t>
  </si>
  <si>
    <t>767-Z01</t>
  </si>
  <si>
    <t>Střešní žebřík dl.5,7m - D+M - ozn.Z01 DLE SPECIFIKACE PD - viz. SPECIFIKACE VÝROBKŮ A PRACÍ zámečnické výrobky</t>
  </si>
  <si>
    <t>Střešní žebřík dl.5,7m - D+M - ozn.Z01  
DLE SPECIFIKACE PD - viz. SPECIFIKACE VÝROBKŮ A PRACÍ zámečnické výrobky</t>
  </si>
  <si>
    <t>767-Z02</t>
  </si>
  <si>
    <t>Střešní žebřík dl.3,50m - D+M - ozn.Z02 DLE SPECIFIKACE PD viz. SPECIFIKACE VÝROBKŮ A PRACÍ - zámečnické výrobky</t>
  </si>
  <si>
    <t>Střešní žebřík dl.3,50m - D+M - ozn.Z02  
DLE SPECIFIKACE PD viz. SPECIFIKACE VÝROBKŮ A PRACÍ - zámečnické výrobky</t>
  </si>
  <si>
    <t>767-Z05</t>
  </si>
  <si>
    <t>Střešní lávka, vč.zábradlí - D+M - ozn.Z05 DLE SPECIFIKACE PD viz. SPECIFIKACE VÝROBKŮ A PRACÍ - zámečnické výrobky</t>
  </si>
  <si>
    <t>Střešní lávka, vč.zábradlí - D+M - ozn.Z05  
DLE SPECIFIKACE PD viz. SPECIFIKACE VÝROBKŮ A PRACÍ - zámečnické výrobky</t>
  </si>
  <si>
    <t>767-Z08</t>
  </si>
  <si>
    <t>Opěrný žebřík délky 2,42 až 5,25m k výlezu na střechu - DLE SPECIFIKACE PD - zámečnické konstrukce - ozn.Z08</t>
  </si>
  <si>
    <t>Opěrný žebřík délky 2,42 až 5,25m  
k výlezu na střechu - DLE SPECIFIKACE PD - zámečnické konstrukce - ozn.Z08</t>
  </si>
  <si>
    <t>783168101</t>
  </si>
  <si>
    <t>Lazurovací nátěr truhlářských konstrukcí jednonásobný olejový</t>
  </si>
  <si>
    <t>Severní přístavek  4.54*(0.30+5.01)=24.107 [A] 
4.58*(0.30+0.64)=4.305 [B] 
1.00*8.81*2=17.620 [C] 
9.68*(0.30+0.64)=9.099 [D] 
Jižní přístavek 9.05*(0.30+0.64)=8.507 [E] 
1.00*2*9.75=19.500 [F] 
4.715*(0.30+0.64)=4.432 [G] 
4.255*(0.30+5.01)=22.594 [H] 
Mezisoučet: 24.107+4.305+17.62+9.099+8.507+19.5+4.432+22.594=110.164 [I] 
'S 01 
2*(4.20+4.15+4.20)*0.95=23.845 [J] 
(4.20+4.80+4.20)*0.95=12.540 [K] 
(5.55+5.20+2*1.35+27.15)*0.95=38.570 [L] 
Mezisoučet: 23.845+12.54+38.57=74.955 [M] 
95.38=95.380 [N] 
Celkem: 24.107+4.305+17.62+9.099+8.507+19.5+4.432+22.594+23.845+12.54+38.57+95.38=280.499 [O]</t>
  </si>
  <si>
    <t>783223111</t>
  </si>
  <si>
    <t>Napouštěcí nátěr tesařských konstrukcí zabudovaných do konstrukce proti dřevokazným houbám, hmyzu a plísním jednonásobný akrylátový</t>
  </si>
  <si>
    <t>789</t>
  </si>
  <si>
    <t>Povrchové úpravy ocelových konstrukcí a technologických zařízení</t>
  </si>
  <si>
    <t>789121240</t>
  </si>
  <si>
    <t>Úpravy povrchů pod nátěry ocelových konstrukcí třídy I očištění odmaštěním</t>
  </si>
  <si>
    <t>viz. statika 
S 1  100/100/6  3.40*6*0.10*4=8.160 [A] 
V 1 UPE 180 26.80*4*0.603=64.642 [B] 
V 2 UPE 180 5.87*4*0.603=14.158 [C] 
T 1 HEA 120 3.71*0.475=1.762 [D] 
0.0225*2*12=0.540 [E] 
2.75*2*1.178=6.479 [F] 
Celkem: 8.16+64.642+14.158+1.762+0.54+6.479=95.741 [G]</t>
  </si>
  <si>
    <t>789325110</t>
  </si>
  <si>
    <t>Nátěr ocelových konstrukcí třídy I jednosložkový alkydový základní, tloušťky do 40 µm</t>
  </si>
  <si>
    <t>789326435</t>
  </si>
  <si>
    <t>Protipožární zpěňující nátěr ocelových konstrukcí třídy II jednosložkový vodou ředitelný, funkční tloušťky přes 350 do 500 µm</t>
  </si>
  <si>
    <t>70921359</t>
  </si>
  <si>
    <t>kotvicí bod pro tenké dřevěné konstrukce pomocí 24 samořezných šroubů dl 300mm</t>
  </si>
  <si>
    <t>70921427</t>
  </si>
  <si>
    <t>kotvicí bod koncový na úsecích s nerezovým lanem pro falcované střechy pro vzdálenosti drážek 420–660mm</t>
  </si>
  <si>
    <t>70921424</t>
  </si>
  <si>
    <t>kotvicí bod pro šikmé střechy s falcovanou krytinou</t>
  </si>
  <si>
    <t>732199100</t>
  </si>
  <si>
    <t>Montáž štítků orientačních</t>
  </si>
  <si>
    <t>Koncový tlumič - pár - DLE SPECIFIKACE PD</t>
  </si>
  <si>
    <t>59244014</t>
  </si>
  <si>
    <t>sada bezpečnostního háku (bez tašky)</t>
  </si>
  <si>
    <t>31452201</t>
  </si>
  <si>
    <t>nerezové lano určené pro systémy s požadavkem na permanentní kotvicí vedení tl 8mm</t>
  </si>
  <si>
    <t>799-R.pol.07</t>
  </si>
  <si>
    <t>ID štítek</t>
  </si>
  <si>
    <t>762331811</t>
  </si>
  <si>
    <t>Demontáž vázaných konstrukcí krovů sklonu do 60° z hranolů, hranolků, fošen, průřezové plochy do 120 cm2</t>
  </si>
  <si>
    <t>762331812</t>
  </si>
  <si>
    <t>Demontáž vázaných konstrukcí krovů sklonu do 60° z hranolů, hranolků, fošen, průřezové plochy přes 120 do 224 cm2</t>
  </si>
  <si>
    <t>762331813</t>
  </si>
  <si>
    <t>Demontáž vázaných konstrukcí krovů sklonu do 60° z hranolů, hranolků, fošen, průřezové plochy přes 224 do 288 cm2</t>
  </si>
  <si>
    <t>762341811</t>
  </si>
  <si>
    <t>Demontáž bednění a laťování bednění střech rovných, obloukových, sklonu do 60° se všemi nadstřešními konstrukcemi z prken hrubých, hoblovaných tl. do 32 mm</t>
  </si>
  <si>
    <t>764001831</t>
  </si>
  <si>
    <t>Demontáž klempířských konstrukcí krytiny z taškových tabulí do suti</t>
  </si>
  <si>
    <t>764004801</t>
  </si>
  <si>
    <t>Demontáž klempířských konstrukcí žlabu podokapního do suti</t>
  </si>
  <si>
    <t>Přístavky + perón  9.74+8.845*2+38.53+9.145=75.105 [A] 
Hlavní budova  6.35*2+1.45*2+26.90=42.500 [B] 
Celkem: 75.105+42.5=117.605 [C]</t>
  </si>
  <si>
    <t>973031324</t>
  </si>
  <si>
    <t>Vysekání výklenků nebo kapes ve zdivu z cihel na maltu vápennou nebo vápenocementovou kapes, plochy do 0,10 m2, hl. do 150 mm</t>
  </si>
  <si>
    <t>HZS2132</t>
  </si>
  <si>
    <t>Hodinové zúčtovací sazby profesí PSV provádění stavebních konstrukcí zámečník odborný</t>
  </si>
  <si>
    <t>011002000</t>
  </si>
  <si>
    <t>Průzkumné práce - výchozí prohlídka - záchytný systém</t>
  </si>
  <si>
    <t xml:space="preserve">  SO 13</t>
  </si>
  <si>
    <t>Instalace nového trubkového stožáru</t>
  </si>
  <si>
    <t>SO 13</t>
  </si>
  <si>
    <t>767-101</t>
  </si>
  <si>
    <t>Demontáž stávajícího stožáru, vč. jeřábu a likvidce - DLE SPECIFIKACE PD bourací práce - nový bude stejný - viz.výkres SO 13 - instalace nového trubkového stožá</t>
  </si>
  <si>
    <t>Demontáž stávajícího stožáru, vč. jeřábu a likvidce - DLE SPECIFIKACE PD bourací práce - nový bude stejný - viz.výkres SO 13 - instalace nového trubkového stožáru č.02</t>
  </si>
  <si>
    <t>767-102</t>
  </si>
  <si>
    <t>Nový stožár - D + M, vč.povrchové úpravy, jeřáb pro montáž - DLE SPECIFIKACE PD - viz.výkres SO 13 - instalace nového trubkového stožáru č.02</t>
  </si>
  <si>
    <t>4x TR193,7x5 l=2,15m  4*2.15*23.27=200.122 [A] 
 TR114,3x6,3 l=2,5m  2.50*16.80=42.000 [B] 
2x U 14  2*5.70*16.00=182.400 [C] 
vzpěry 2x  TR 76,10x3,60  2*5.55*6.44=71.484 [D] 
Ostaní pomocný materiál -  U65, P15, P10, třmen M12 8. 8 + závit.tyče M12 8.8, M 16 8.8  15.00=15.000 [E] 
Mezisoučet: 200.122+42+182.4+71.484+15=511.006 [F] 
511.006*1.10=562.107 [G]</t>
  </si>
  <si>
    <t>953965121</t>
  </si>
  <si>
    <t>Kotvy chemické s vyvrtáním otvoru kotevní šrouby pro chemické kotvy, velikost M 12, délka 160 mm</t>
  </si>
  <si>
    <t xml:space="preserve">  SO 14</t>
  </si>
  <si>
    <t>Ostatní náklady v realizaci</t>
  </si>
  <si>
    <t>SO 14</t>
  </si>
  <si>
    <t>OST</t>
  </si>
  <si>
    <t>013294000</t>
  </si>
  <si>
    <t>Ostatní dokumentace - dílenská</t>
  </si>
  <si>
    <t>030001000</t>
  </si>
  <si>
    <t>Zařízení staveniště</t>
  </si>
  <si>
    <t>Revize</t>
  </si>
  <si>
    <t>045303000</t>
  </si>
  <si>
    <t>Koordinační činnost - Realizační koordinaci všech prací, i s ohledem na zachování plného provozu budovy pro cestující veřejnost a složky Správy železnic, státní</t>
  </si>
  <si>
    <t>Koordinační činnost - Realizační koordinaci všech prací, i s ohledem na zachování plného provozu budovy pro cestující veřejnost a složky Správy železnic, státní organizace zajišťující provoz dráhy.</t>
  </si>
  <si>
    <t>070001000</t>
  </si>
  <si>
    <t>Provozní vlivy - ve všech fázích výstavby je nutné vyřešit způsob informování cestujících rozhlasem a vizuálním informačním způsobem.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</si>
</sst>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0+C10+C12+C14+C23</f>
      </c>
    </row>
    <row r="7" spans="2:3" ht="12.75" customHeight="1">
      <c r="B7" s="8" t="s">
        <v>7</v>
      </c>
      <c s="10">
        <f>0+E10+E12+E14+E23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01'!K8+'PS 01'!M8</f>
      </c>
      <c s="14">
        <f>C11*0.21</f>
      </c>
      <c s="14">
        <f>C11+D11</f>
      </c>
      <c s="13">
        <f>'PS 01'!T7</f>
      </c>
    </row>
    <row r="12" spans="1:6" ht="12.75">
      <c r="A12" s="11" t="s">
        <v>734</v>
      </c>
      <c s="12" t="s">
        <v>735</v>
      </c>
      <c s="14">
        <f>0+C13</f>
      </c>
      <c s="14">
        <f>C12*0.21</f>
      </c>
      <c s="14">
        <f>0+E13</f>
      </c>
      <c s="13">
        <f>0+F13</f>
      </c>
    </row>
    <row r="13" spans="1:6" ht="12.75">
      <c r="A13" s="11" t="s">
        <v>736</v>
      </c>
      <c s="12" t="s">
        <v>737</v>
      </c>
      <c s="14">
        <f>'SO 98-98'!K8+'SO 98-98'!M8</f>
      </c>
      <c s="14">
        <f>C13*0.21</f>
      </c>
      <c s="14">
        <f>C13+D13</f>
      </c>
      <c s="13">
        <f>'SO 98-98'!T7</f>
      </c>
    </row>
    <row r="14" spans="1:6" ht="12.75">
      <c r="A14" s="11" t="s">
        <v>753</v>
      </c>
      <c s="12" t="s">
        <v>754</v>
      </c>
      <c s="14">
        <f>0+C15+C16+C17+C18+C19+C20+C21+C22</f>
      </c>
      <c s="14">
        <f>C14*0.21</f>
      </c>
      <c s="14">
        <f>0+E15+E16+E17+E18+E19+E20+E21+E22</f>
      </c>
      <c s="13">
        <f>0+F15+F16+F17+F18+F19+F20+F21+F22</f>
      </c>
    </row>
    <row r="15" spans="1:6" ht="12.75">
      <c r="A15" s="11" t="s">
        <v>755</v>
      </c>
      <c s="12" t="s">
        <v>756</v>
      </c>
      <c s="14">
        <f>'SO 04-01'!K8+'SO 04-01'!M8</f>
      </c>
      <c s="14">
        <f>C15*0.21</f>
      </c>
      <c s="14">
        <f>C15+D15</f>
      </c>
      <c s="13">
        <f>'SO 04-01'!T7</f>
      </c>
    </row>
    <row r="16" spans="1:6" ht="12.75">
      <c r="A16" s="11" t="s">
        <v>848</v>
      </c>
      <c s="12" t="s">
        <v>849</v>
      </c>
      <c s="14">
        <f>'SO 04-02'!K8+'SO 04-02'!M8</f>
      </c>
      <c s="14">
        <f>C16*0.21</f>
      </c>
      <c s="14">
        <f>C16+D16</f>
      </c>
      <c s="13">
        <f>'SO 04-02'!T7</f>
      </c>
    </row>
    <row r="17" spans="1:6" ht="12.75">
      <c r="A17" s="11" t="s">
        <v>873</v>
      </c>
      <c s="12" t="s">
        <v>874</v>
      </c>
      <c s="14">
        <f>'SO 05-01'!K8+'SO 05-01'!M8</f>
      </c>
      <c s="14">
        <f>C17*0.21</f>
      </c>
      <c s="14">
        <f>C17+D17</f>
      </c>
      <c s="13">
        <f>'SO 05-01'!T7</f>
      </c>
    </row>
    <row r="18" spans="1:6" ht="12.75">
      <c r="A18" s="11" t="s">
        <v>894</v>
      </c>
      <c s="12" t="s">
        <v>895</v>
      </c>
      <c s="14">
        <f>'SO 05-02'!K8+'SO 05-02'!M8</f>
      </c>
      <c s="14">
        <f>C18*0.21</f>
      </c>
      <c s="14">
        <f>C18+D18</f>
      </c>
      <c s="13">
        <f>'SO 05-02'!T7</f>
      </c>
    </row>
    <row r="19" spans="1:6" ht="12.75">
      <c r="A19" s="11" t="s">
        <v>921</v>
      </c>
      <c s="12" t="s">
        <v>922</v>
      </c>
      <c s="14">
        <f>'SO 05-03'!K8+'SO 05-03'!M8</f>
      </c>
      <c s="14">
        <f>C19*0.21</f>
      </c>
      <c s="14">
        <f>C19+D19</f>
      </c>
      <c s="13">
        <f>'SO 05-03'!T7</f>
      </c>
    </row>
    <row r="20" spans="1:6" ht="12.75">
      <c r="A20" s="11" t="s">
        <v>943</v>
      </c>
      <c s="12" t="s">
        <v>944</v>
      </c>
      <c s="14">
        <f>'SO 05-04'!K8+'SO 05-04'!M8</f>
      </c>
      <c s="14">
        <f>C20*0.21</f>
      </c>
      <c s="14">
        <f>C20+D20</f>
      </c>
      <c s="13">
        <f>'SO 05-04'!T7</f>
      </c>
    </row>
    <row r="21" spans="1:6" ht="12.75">
      <c r="A21" s="11" t="s">
        <v>948</v>
      </c>
      <c s="12" t="s">
        <v>949</v>
      </c>
      <c s="14">
        <f>'SO 05-05'!K8+'SO 05-05'!M8</f>
      </c>
      <c s="14">
        <f>C21*0.21</f>
      </c>
      <c s="14">
        <f>C21+D21</f>
      </c>
      <c s="13">
        <f>'SO 05-05'!T7</f>
      </c>
    </row>
    <row r="22" spans="1:6" ht="12.75">
      <c r="A22" s="11" t="s">
        <v>984</v>
      </c>
      <c s="12" t="s">
        <v>985</v>
      </c>
      <c s="14">
        <f>'SO 06'!K8+'SO 06'!M8</f>
      </c>
      <c s="14">
        <f>C22*0.21</f>
      </c>
      <c s="14">
        <f>C22+D22</f>
      </c>
      <c s="13">
        <f>'SO 06'!T7</f>
      </c>
    </row>
    <row r="23" spans="1:6" ht="12.75">
      <c r="A23" s="11" t="s">
        <v>1003</v>
      </c>
      <c s="12" t="s">
        <v>1004</v>
      </c>
      <c s="14">
        <f>0+C24+C25+C26+C27+C28+C29+C30+C31+C32+C33+C34+C35+C36+C37+C38+C39+C40+C41+C42</f>
      </c>
      <c s="14">
        <f>C23*0.21</f>
      </c>
      <c s="14">
        <f>0+E24+E25+E26+E27+E28+E29+E30+E31+E32+E33+E34+E35+E36+E37+E38+E39+E40+E41+E42</f>
      </c>
      <c s="13">
        <f>0+F24+F25+F26+F27+F28+F29+F30+F31+F32+F33+F34+F35+F36+F37+F38+F39+F40+F41+F42</f>
      </c>
    </row>
    <row r="24" spans="1:6" ht="12.75">
      <c r="A24" s="11" t="s">
        <v>1005</v>
      </c>
      <c s="12" t="s">
        <v>1006</v>
      </c>
      <c s="14">
        <f>'SO 01'!K8+'SO 01'!M8</f>
      </c>
      <c s="14">
        <f>C24*0.21</f>
      </c>
      <c s="14">
        <f>C24+D24</f>
      </c>
      <c s="13">
        <f>'SO 01'!T7</f>
      </c>
    </row>
    <row r="25" spans="1:6" ht="12.75">
      <c r="A25" s="11" t="s">
        <v>1011</v>
      </c>
      <c s="12" t="s">
        <v>1012</v>
      </c>
      <c s="14">
        <f>'SO 02'!K8+'SO 02'!M8</f>
      </c>
      <c s="14">
        <f>C25*0.21</f>
      </c>
      <c s="14">
        <f>C25+D25</f>
      </c>
      <c s="13">
        <f>'SO 02'!T7</f>
      </c>
    </row>
    <row r="26" spans="1:6" ht="12.75">
      <c r="A26" s="11" t="s">
        <v>1026</v>
      </c>
      <c s="12" t="s">
        <v>1027</v>
      </c>
      <c s="14">
        <f>'SO 03'!K8+'SO 03'!M8</f>
      </c>
      <c s="14">
        <f>C26*0.21</f>
      </c>
      <c s="14">
        <f>C26+D26</f>
      </c>
      <c s="13">
        <f>'SO 03'!T7</f>
      </c>
    </row>
    <row r="27" spans="1:6" ht="12.75">
      <c r="A27" s="11" t="s">
        <v>1154</v>
      </c>
      <c s="12" t="s">
        <v>1155</v>
      </c>
      <c s="14">
        <f>'SO 07'!K8+'SO 07'!M8</f>
      </c>
      <c s="14">
        <f>C27*0.21</f>
      </c>
      <c s="14">
        <f>C27+D27</f>
      </c>
      <c s="13">
        <f>'SO 07'!T7</f>
      </c>
    </row>
    <row r="28" spans="1:6" ht="12.75">
      <c r="A28" s="11" t="s">
        <v>1238</v>
      </c>
      <c s="12" t="s">
        <v>1239</v>
      </c>
      <c s="14">
        <f>'SO 09-01'!K8+'SO 09-01'!M8</f>
      </c>
      <c s="14">
        <f>C28*0.21</f>
      </c>
      <c s="14">
        <f>C28+D28</f>
      </c>
      <c s="13">
        <f>'SO 09-01'!T7</f>
      </c>
    </row>
    <row r="29" spans="1:6" ht="12.75">
      <c r="A29" s="11" t="s">
        <v>1278</v>
      </c>
      <c s="12" t="s">
        <v>1279</v>
      </c>
      <c s="14">
        <f>'SO 09-02'!K8+'SO 09-02'!M8</f>
      </c>
      <c s="14">
        <f>C29*0.21</f>
      </c>
      <c s="14">
        <f>C29+D29</f>
      </c>
      <c s="13">
        <f>'SO 09-02'!T7</f>
      </c>
    </row>
    <row r="30" spans="1:6" ht="12.75">
      <c r="A30" s="11" t="s">
        <v>1303</v>
      </c>
      <c s="12" t="s">
        <v>1304</v>
      </c>
      <c s="14">
        <f>'SO 10-01'!K8+'SO 10-01'!M8</f>
      </c>
      <c s="14">
        <f>C30*0.21</f>
      </c>
      <c s="14">
        <f>C30+D30</f>
      </c>
      <c s="13">
        <f>'SO 10-01'!T7</f>
      </c>
    </row>
    <row r="31" spans="1:6" ht="12.75">
      <c r="A31" s="11" t="s">
        <v>2097</v>
      </c>
      <c s="12" t="s">
        <v>2098</v>
      </c>
      <c s="14">
        <f>'SO 10-02'!K8+'SO 10-02'!M8</f>
      </c>
      <c s="14">
        <f>C31*0.21</f>
      </c>
      <c s="14">
        <f>C31+D31</f>
      </c>
      <c s="13">
        <f>'SO 10-02'!T7</f>
      </c>
    </row>
    <row r="32" spans="1:6" ht="12.75">
      <c r="A32" s="11" t="s">
        <v>2446</v>
      </c>
      <c s="12" t="s">
        <v>2447</v>
      </c>
      <c s="14">
        <f>'SO 10-03'!K8+'SO 10-03'!M8</f>
      </c>
      <c s="14">
        <f>C32*0.21</f>
      </c>
      <c s="14">
        <f>C32+D32</f>
      </c>
      <c s="13">
        <f>'SO 10-03'!T7</f>
      </c>
    </row>
    <row r="33" spans="1:6" ht="12.75">
      <c r="A33" s="11" t="s">
        <v>2517</v>
      </c>
      <c s="12" t="s">
        <v>2518</v>
      </c>
      <c s="14">
        <f>'SO 10-04'!K8+'SO 10-04'!M8</f>
      </c>
      <c s="14">
        <f>C33*0.21</f>
      </c>
      <c s="14">
        <f>C33+D33</f>
      </c>
      <c s="13">
        <f>'SO 10-04'!T7</f>
      </c>
    </row>
    <row r="34" spans="1:6" ht="12.75">
      <c r="A34" s="11" t="s">
        <v>2622</v>
      </c>
      <c s="12" t="s">
        <v>2623</v>
      </c>
      <c s="14">
        <f>'SO 10-05'!K8+'SO 10-05'!M8</f>
      </c>
      <c s="14">
        <f>C34*0.21</f>
      </c>
      <c s="14">
        <f>C34+D34</f>
      </c>
      <c s="13">
        <f>'SO 10-05'!T7</f>
      </c>
    </row>
    <row r="35" spans="1:6" ht="12.75">
      <c r="A35" s="11" t="s">
        <v>2700</v>
      </c>
      <c s="12" t="s">
        <v>2701</v>
      </c>
      <c s="14">
        <f>'SO 10-06'!K8+'SO 10-06'!M8</f>
      </c>
      <c s="14">
        <f>C35*0.21</f>
      </c>
      <c s="14">
        <f>C35+D35</f>
      </c>
      <c s="13">
        <f>'SO 10-06'!T7</f>
      </c>
    </row>
    <row r="36" spans="1:6" ht="12.75">
      <c r="A36" s="11" t="s">
        <v>2768</v>
      </c>
      <c s="12" t="s">
        <v>2769</v>
      </c>
      <c s="14">
        <f>'SO 10-07'!K8+'SO 10-07'!M8</f>
      </c>
      <c s="14">
        <f>C36*0.21</f>
      </c>
      <c s="14">
        <f>C36+D36</f>
      </c>
      <c s="13">
        <f>'SO 10-07'!T7</f>
      </c>
    </row>
    <row r="37" spans="1:6" ht="12.75">
      <c r="A37" s="11" t="s">
        <v>2981</v>
      </c>
      <c s="12" t="s">
        <v>2982</v>
      </c>
      <c s="14">
        <f>'SO 10-08'!K8+'SO 10-08'!M8</f>
      </c>
      <c s="14">
        <f>C37*0.21</f>
      </c>
      <c s="14">
        <f>C37+D37</f>
      </c>
      <c s="13">
        <f>'SO 10-08'!T7</f>
      </c>
    </row>
    <row r="38" spans="1:6" ht="12.75">
      <c r="A38" s="11" t="s">
        <v>3008</v>
      </c>
      <c s="12" t="s">
        <v>3009</v>
      </c>
      <c s="14">
        <f>'SO 11-01'!K8+'SO 11-01'!M8</f>
      </c>
      <c s="14">
        <f>C38*0.21</f>
      </c>
      <c s="14">
        <f>C38+D38</f>
      </c>
      <c s="13">
        <f>'SO 11-01'!T7</f>
      </c>
    </row>
    <row r="39" spans="1:6" ht="12.75">
      <c r="A39" s="11" t="s">
        <v>3206</v>
      </c>
      <c s="12" t="s">
        <v>3207</v>
      </c>
      <c s="14">
        <f>'SO 11-02'!K8+'SO 11-02'!M8</f>
      </c>
      <c s="14">
        <f>C39*0.21</f>
      </c>
      <c s="14">
        <f>C39+D39</f>
      </c>
      <c s="13">
        <f>'SO 11-02'!T7</f>
      </c>
    </row>
    <row r="40" spans="1:6" ht="12.75">
      <c r="A40" s="11" t="s">
        <v>3229</v>
      </c>
      <c s="12" t="s">
        <v>3230</v>
      </c>
      <c s="14">
        <f>'SO 12'!K8+'SO 12'!M8</f>
      </c>
      <c s="14">
        <f>C40*0.21</f>
      </c>
      <c s="14">
        <f>C40+D40</f>
      </c>
      <c s="13">
        <f>'SO 12'!T7</f>
      </c>
    </row>
    <row r="41" spans="1:6" ht="12.75">
      <c r="A41" s="11" t="s">
        <v>3430</v>
      </c>
      <c s="12" t="s">
        <v>3431</v>
      </c>
      <c s="14">
        <f>'SO 13'!K8+'SO 13'!M8</f>
      </c>
      <c s="14">
        <f>C41*0.21</f>
      </c>
      <c s="14">
        <f>C41+D41</f>
      </c>
      <c s="13">
        <f>'SO 13'!T7</f>
      </c>
    </row>
    <row r="42" spans="1:6" ht="12.75">
      <c r="A42" s="11" t="s">
        <v>3441</v>
      </c>
      <c s="12" t="s">
        <v>3442</v>
      </c>
      <c s="14">
        <f>'SO 14'!K8+'SO 14'!M8</f>
      </c>
      <c s="14">
        <f>C42*0.21</f>
      </c>
      <c s="14">
        <f>C42+D42</f>
      </c>
      <c s="13">
        <f>'SO 14'!T7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950</v>
      </c>
      <c r="E8" s="30" t="s">
        <v>949</v>
      </c>
      <c r="J8" s="29">
        <f>0+J9+J26+J47+J64+J89</f>
      </c>
      <c s="29">
        <f>0+K9+K26+K47+K64+K89</f>
      </c>
      <c s="29">
        <f>0+L9+L26+L47+L64+L89</f>
      </c>
      <c s="29">
        <f>0+M9+M26+M47+M64+M89</f>
      </c>
    </row>
    <row r="9" spans="1:13" ht="12.75">
      <c r="A9" t="s">
        <v>47</v>
      </c>
      <c r="C9" s="31" t="s">
        <v>80</v>
      </c>
      <c r="E9" s="33" t="s">
        <v>758</v>
      </c>
      <c r="J9" s="32">
        <f>0</f>
      </c>
      <c s="32">
        <f>0</f>
      </c>
      <c s="32">
        <f>0+L10+L14+L18+L22</f>
      </c>
      <c s="32">
        <f>0+M10+M14+M18+M22</f>
      </c>
    </row>
    <row r="10" spans="1:16" ht="38.25">
      <c r="A10" t="s">
        <v>50</v>
      </c>
      <c s="34" t="s">
        <v>80</v>
      </c>
      <c s="34" t="s">
        <v>951</v>
      </c>
      <c s="35" t="s">
        <v>5</v>
      </c>
      <c s="6" t="s">
        <v>952</v>
      </c>
      <c s="36" t="s">
        <v>459</v>
      </c>
      <c s="37">
        <v>125.83</v>
      </c>
      <c s="36">
        <v>0</v>
      </c>
      <c s="36">
        <f>ROUND(G10*H10,6)</f>
      </c>
      <c r="L10" s="38">
        <v>0</v>
      </c>
      <c s="32">
        <f>ROUND(ROUND(L10,2)*ROUND(G10,3),2)</f>
      </c>
      <c s="36" t="s">
        <v>761</v>
      </c>
      <c>
        <f>(M10*21)/100</f>
      </c>
      <c t="s">
        <v>28</v>
      </c>
    </row>
    <row r="11" spans="1:5" ht="38.25">
      <c r="A11" s="35" t="s">
        <v>56</v>
      </c>
      <c r="E11" s="39" t="s">
        <v>953</v>
      </c>
    </row>
    <row r="12" spans="1:5" ht="12.75">
      <c r="A12" s="35" t="s">
        <v>57</v>
      </c>
      <c r="E12" s="40" t="s">
        <v>5</v>
      </c>
    </row>
    <row r="13" spans="1:5" ht="12.75">
      <c r="A13" t="s">
        <v>58</v>
      </c>
      <c r="E13" s="39" t="s">
        <v>5</v>
      </c>
    </row>
    <row r="14" spans="1:16" ht="38.25">
      <c r="A14" t="s">
        <v>50</v>
      </c>
      <c s="34" t="s">
        <v>28</v>
      </c>
      <c s="34" t="s">
        <v>954</v>
      </c>
      <c s="35" t="s">
        <v>5</v>
      </c>
      <c s="6" t="s">
        <v>952</v>
      </c>
      <c s="36" t="s">
        <v>459</v>
      </c>
      <c s="37">
        <v>125.83</v>
      </c>
      <c s="36">
        <v>0</v>
      </c>
      <c s="36">
        <f>ROUND(G14*H14,6)</f>
      </c>
      <c r="L14" s="38">
        <v>0</v>
      </c>
      <c s="32">
        <f>ROUND(ROUND(L14,2)*ROUND(G14,3),2)</f>
      </c>
      <c s="36" t="s">
        <v>761</v>
      </c>
      <c>
        <f>(M14*21)/100</f>
      </c>
      <c t="s">
        <v>28</v>
      </c>
    </row>
    <row r="15" spans="1:5" ht="38.25">
      <c r="A15" s="35" t="s">
        <v>56</v>
      </c>
      <c r="E15" s="39" t="s">
        <v>955</v>
      </c>
    </row>
    <row r="16" spans="1:5" ht="12.75">
      <c r="A16" s="35" t="s">
        <v>57</v>
      </c>
      <c r="E16" s="40" t="s">
        <v>5</v>
      </c>
    </row>
    <row r="17" spans="1:5" ht="12.75">
      <c r="A17" t="s">
        <v>58</v>
      </c>
      <c r="E17" s="39" t="s">
        <v>5</v>
      </c>
    </row>
    <row r="18" spans="1:16" ht="25.5">
      <c r="A18" t="s">
        <v>50</v>
      </c>
      <c s="34" t="s">
        <v>26</v>
      </c>
      <c s="34" t="s">
        <v>956</v>
      </c>
      <c s="35" t="s">
        <v>5</v>
      </c>
      <c s="6" t="s">
        <v>957</v>
      </c>
      <c s="36" t="s">
        <v>459</v>
      </c>
      <c s="37">
        <v>125.83</v>
      </c>
      <c s="36">
        <v>0</v>
      </c>
      <c s="36">
        <f>ROUND(G18*H18,6)</f>
      </c>
      <c r="L18" s="38">
        <v>0</v>
      </c>
      <c s="32">
        <f>ROUND(ROUND(L18,2)*ROUND(G18,3),2)</f>
      </c>
      <c s="36" t="s">
        <v>761</v>
      </c>
      <c>
        <f>(M18*21)/100</f>
      </c>
      <c t="s">
        <v>28</v>
      </c>
    </row>
    <row r="19" spans="1:5" ht="38.25">
      <c r="A19" s="35" t="s">
        <v>56</v>
      </c>
      <c r="E19" s="39" t="s">
        <v>958</v>
      </c>
    </row>
    <row r="20" spans="1:5" ht="12.75">
      <c r="A20" s="35" t="s">
        <v>57</v>
      </c>
      <c r="E20" s="40" t="s">
        <v>5</v>
      </c>
    </row>
    <row r="21" spans="1:5" ht="12.75">
      <c r="A21" t="s">
        <v>58</v>
      </c>
      <c r="E21" s="39" t="s">
        <v>5</v>
      </c>
    </row>
    <row r="22" spans="1:16" ht="25.5">
      <c r="A22" t="s">
        <v>50</v>
      </c>
      <c s="34" t="s">
        <v>511</v>
      </c>
      <c s="34" t="s">
        <v>959</v>
      </c>
      <c s="35" t="s">
        <v>5</v>
      </c>
      <c s="6" t="s">
        <v>960</v>
      </c>
      <c s="36" t="s">
        <v>68</v>
      </c>
      <c s="37">
        <v>47.3</v>
      </c>
      <c s="36">
        <v>0</v>
      </c>
      <c s="36">
        <f>ROUND(G22*H22,6)</f>
      </c>
      <c r="L22" s="38">
        <v>0</v>
      </c>
      <c s="32">
        <f>ROUND(ROUND(L22,2)*ROUND(G22,3),2)</f>
      </c>
      <c s="36" t="s">
        <v>761</v>
      </c>
      <c>
        <f>(M22*21)/100</f>
      </c>
      <c t="s">
        <v>28</v>
      </c>
    </row>
    <row r="23" spans="1:5" ht="25.5">
      <c r="A23" s="35" t="s">
        <v>56</v>
      </c>
      <c r="E23" s="39" t="s">
        <v>960</v>
      </c>
    </row>
    <row r="24" spans="1:5" ht="12.75">
      <c r="A24" s="35" t="s">
        <v>57</v>
      </c>
      <c r="E24" s="40" t="s">
        <v>5</v>
      </c>
    </row>
    <row r="25" spans="1:5" ht="12.75">
      <c r="A25" t="s">
        <v>58</v>
      </c>
      <c r="E25" s="39" t="s">
        <v>5</v>
      </c>
    </row>
    <row r="26" spans="1:13" ht="12.75">
      <c r="A26" t="s">
        <v>47</v>
      </c>
      <c r="C26" s="31" t="s">
        <v>514</v>
      </c>
      <c r="E26" s="33" t="s">
        <v>790</v>
      </c>
      <c r="J26" s="32">
        <f>0</f>
      </c>
      <c s="32">
        <f>0</f>
      </c>
      <c s="32">
        <f>0+L27+L31+L35+L39+L43</f>
      </c>
      <c s="32">
        <f>0+M27+M31+M35+M39+M43</f>
      </c>
    </row>
    <row r="27" spans="1:16" ht="12.75">
      <c r="A27" t="s">
        <v>50</v>
      </c>
      <c s="34" t="s">
        <v>514</v>
      </c>
      <c s="34" t="s">
        <v>961</v>
      </c>
      <c s="35" t="s">
        <v>5</v>
      </c>
      <c s="6" t="s">
        <v>962</v>
      </c>
      <c s="36" t="s">
        <v>459</v>
      </c>
      <c s="37">
        <v>125.83</v>
      </c>
      <c s="36">
        <v>0.46</v>
      </c>
      <c s="36">
        <f>ROUND(G27*H27,6)</f>
      </c>
      <c r="L27" s="38">
        <v>0</v>
      </c>
      <c s="32">
        <f>ROUND(ROUND(L27,2)*ROUND(G27,3),2)</f>
      </c>
      <c s="36" t="s">
        <v>761</v>
      </c>
      <c>
        <f>(M27*21)/100</f>
      </c>
      <c t="s">
        <v>28</v>
      </c>
    </row>
    <row r="28" spans="1:5" ht="12.75">
      <c r="A28" s="35" t="s">
        <v>56</v>
      </c>
      <c r="E28" s="39" t="s">
        <v>962</v>
      </c>
    </row>
    <row r="29" spans="1:5" ht="12.75">
      <c r="A29" s="35" t="s">
        <v>57</v>
      </c>
      <c r="E29" s="40" t="s">
        <v>5</v>
      </c>
    </row>
    <row r="30" spans="1:5" ht="12.75">
      <c r="A30" t="s">
        <v>58</v>
      </c>
      <c r="E30" s="39" t="s">
        <v>5</v>
      </c>
    </row>
    <row r="31" spans="1:16" ht="25.5">
      <c r="A31" t="s">
        <v>50</v>
      </c>
      <c s="34" t="s">
        <v>27</v>
      </c>
      <c s="34" t="s">
        <v>963</v>
      </c>
      <c s="35" t="s">
        <v>5</v>
      </c>
      <c s="6" t="s">
        <v>964</v>
      </c>
      <c s="36" t="s">
        <v>459</v>
      </c>
      <c s="37">
        <v>125.83</v>
      </c>
      <c s="36">
        <v>0.3719</v>
      </c>
      <c s="36">
        <f>ROUND(G31*H31,6)</f>
      </c>
      <c r="L31" s="38">
        <v>0</v>
      </c>
      <c s="32">
        <f>ROUND(ROUND(L31,2)*ROUND(G31,3),2)</f>
      </c>
      <c s="36" t="s">
        <v>761</v>
      </c>
      <c>
        <f>(M31*21)/100</f>
      </c>
      <c t="s">
        <v>28</v>
      </c>
    </row>
    <row r="32" spans="1:5" ht="25.5">
      <c r="A32" s="35" t="s">
        <v>56</v>
      </c>
      <c r="E32" s="39" t="s">
        <v>964</v>
      </c>
    </row>
    <row r="33" spans="1:5" ht="12.75">
      <c r="A33" s="35" t="s">
        <v>57</v>
      </c>
      <c r="E33" s="40" t="s">
        <v>5</v>
      </c>
    </row>
    <row r="34" spans="1:5" ht="12.75">
      <c r="A34" t="s">
        <v>58</v>
      </c>
      <c r="E34" s="39" t="s">
        <v>5</v>
      </c>
    </row>
    <row r="35" spans="1:16" ht="25.5">
      <c r="A35" t="s">
        <v>50</v>
      </c>
      <c s="34" t="s">
        <v>519</v>
      </c>
      <c s="34" t="s">
        <v>965</v>
      </c>
      <c s="35" t="s">
        <v>5</v>
      </c>
      <c s="6" t="s">
        <v>966</v>
      </c>
      <c s="36" t="s">
        <v>459</v>
      </c>
      <c s="37">
        <v>125.83</v>
      </c>
      <c s="36">
        <v>0.211</v>
      </c>
      <c s="36">
        <f>ROUND(G35*H35,6)</f>
      </c>
      <c r="L35" s="38">
        <v>0</v>
      </c>
      <c s="32">
        <f>ROUND(ROUND(L35,2)*ROUND(G35,3),2)</f>
      </c>
      <c s="36" t="s">
        <v>761</v>
      </c>
      <c>
        <f>(M35*21)/100</f>
      </c>
      <c t="s">
        <v>28</v>
      </c>
    </row>
    <row r="36" spans="1:5" ht="25.5">
      <c r="A36" s="35" t="s">
        <v>56</v>
      </c>
      <c r="E36" s="39" t="s">
        <v>966</v>
      </c>
    </row>
    <row r="37" spans="1:5" ht="12.75">
      <c r="A37" s="35" t="s">
        <v>57</v>
      </c>
      <c r="E37" s="40" t="s">
        <v>5</v>
      </c>
    </row>
    <row r="38" spans="1:5" ht="12.75">
      <c r="A38" t="s">
        <v>58</v>
      </c>
      <c r="E38" s="39" t="s">
        <v>5</v>
      </c>
    </row>
    <row r="39" spans="1:16" ht="25.5">
      <c r="A39" t="s">
        <v>50</v>
      </c>
      <c s="34" t="s">
        <v>522</v>
      </c>
      <c s="34" t="s">
        <v>967</v>
      </c>
      <c s="35" t="s">
        <v>5</v>
      </c>
      <c s="6" t="s">
        <v>968</v>
      </c>
      <c s="36" t="s">
        <v>459</v>
      </c>
      <c s="37">
        <v>125.83</v>
      </c>
      <c s="36">
        <v>0.00031</v>
      </c>
      <c s="36">
        <f>ROUND(G39*H39,6)</f>
      </c>
      <c r="L39" s="38">
        <v>0</v>
      </c>
      <c s="32">
        <f>ROUND(ROUND(L39,2)*ROUND(G39,3),2)</f>
      </c>
      <c s="36" t="s">
        <v>761</v>
      </c>
      <c>
        <f>(M39*21)/100</f>
      </c>
      <c t="s">
        <v>28</v>
      </c>
    </row>
    <row r="40" spans="1:5" ht="25.5">
      <c r="A40" s="35" t="s">
        <v>56</v>
      </c>
      <c r="E40" s="39" t="s">
        <v>968</v>
      </c>
    </row>
    <row r="41" spans="1:5" ht="12.75">
      <c r="A41" s="35" t="s">
        <v>57</v>
      </c>
      <c r="E41" s="40" t="s">
        <v>5</v>
      </c>
    </row>
    <row r="42" spans="1:5" ht="12.75">
      <c r="A42" t="s">
        <v>58</v>
      </c>
      <c r="E42" s="39" t="s">
        <v>5</v>
      </c>
    </row>
    <row r="43" spans="1:16" ht="25.5">
      <c r="A43" t="s">
        <v>50</v>
      </c>
      <c s="34" t="s">
        <v>525</v>
      </c>
      <c s="34" t="s">
        <v>969</v>
      </c>
      <c s="35" t="s">
        <v>5</v>
      </c>
      <c s="6" t="s">
        <v>970</v>
      </c>
      <c s="36" t="s">
        <v>459</v>
      </c>
      <c s="37">
        <v>125.83</v>
      </c>
      <c s="36">
        <v>0.10373</v>
      </c>
      <c s="36">
        <f>ROUND(G43*H43,6)</f>
      </c>
      <c r="L43" s="38">
        <v>0</v>
      </c>
      <c s="32">
        <f>ROUND(ROUND(L43,2)*ROUND(G43,3),2)</f>
      </c>
      <c s="36" t="s">
        <v>761</v>
      </c>
      <c>
        <f>(M43*21)/100</f>
      </c>
      <c t="s">
        <v>28</v>
      </c>
    </row>
    <row r="44" spans="1:5" ht="25.5">
      <c r="A44" s="35" t="s">
        <v>56</v>
      </c>
      <c r="E44" s="39" t="s">
        <v>970</v>
      </c>
    </row>
    <row r="45" spans="1:5" ht="12.75">
      <c r="A45" s="35" t="s">
        <v>57</v>
      </c>
      <c r="E45" s="40" t="s">
        <v>5</v>
      </c>
    </row>
    <row r="46" spans="1:5" ht="12.75">
      <c r="A46" t="s">
        <v>58</v>
      </c>
      <c r="E46" s="39" t="s">
        <v>5</v>
      </c>
    </row>
    <row r="47" spans="1:13" ht="12.75">
      <c r="A47" t="s">
        <v>47</v>
      </c>
      <c r="C47" s="31" t="s">
        <v>525</v>
      </c>
      <c r="E47" s="33" t="s">
        <v>812</v>
      </c>
      <c r="J47" s="32">
        <f>0</f>
      </c>
      <c s="32">
        <f>0</f>
      </c>
      <c s="32">
        <f>0+L48+L52+L56+L60</f>
      </c>
      <c s="32">
        <f>0+M48+M52+M56+M60</f>
      </c>
    </row>
    <row r="48" spans="1:16" ht="38.25">
      <c r="A48" t="s">
        <v>50</v>
      </c>
      <c s="34" t="s">
        <v>527</v>
      </c>
      <c s="34" t="s">
        <v>971</v>
      </c>
      <c s="35" t="s">
        <v>5</v>
      </c>
      <c s="6" t="s">
        <v>972</v>
      </c>
      <c s="36" t="s">
        <v>68</v>
      </c>
      <c s="37">
        <v>47.3</v>
      </c>
      <c s="36">
        <v>0.09599</v>
      </c>
      <c s="36">
        <f>ROUND(G48*H48,6)</f>
      </c>
      <c r="L48" s="38">
        <v>0</v>
      </c>
      <c s="32">
        <f>ROUND(ROUND(L48,2)*ROUND(G48,3),2)</f>
      </c>
      <c s="36" t="s">
        <v>761</v>
      </c>
      <c>
        <f>(M48*21)/100</f>
      </c>
      <c t="s">
        <v>28</v>
      </c>
    </row>
    <row r="49" spans="1:5" ht="38.25">
      <c r="A49" s="35" t="s">
        <v>56</v>
      </c>
      <c r="E49" s="39" t="s">
        <v>972</v>
      </c>
    </row>
    <row r="50" spans="1:5" ht="12.75">
      <c r="A50" s="35" t="s">
        <v>57</v>
      </c>
      <c r="E50" s="40" t="s">
        <v>5</v>
      </c>
    </row>
    <row r="51" spans="1:5" ht="12.75">
      <c r="A51" t="s">
        <v>58</v>
      </c>
      <c r="E51" s="39" t="s">
        <v>5</v>
      </c>
    </row>
    <row r="52" spans="1:16" ht="12.75">
      <c r="A52" t="s">
        <v>50</v>
      </c>
      <c s="34" t="s">
        <v>530</v>
      </c>
      <c s="34" t="s">
        <v>973</v>
      </c>
      <c s="35" t="s">
        <v>5</v>
      </c>
      <c s="6" t="s">
        <v>974</v>
      </c>
      <c s="36" t="s">
        <v>68</v>
      </c>
      <c s="37">
        <v>47.773</v>
      </c>
      <c s="36">
        <v>0.08</v>
      </c>
      <c s="36">
        <f>ROUND(G52*H52,6)</f>
      </c>
      <c r="L52" s="38">
        <v>0</v>
      </c>
      <c s="32">
        <f>ROUND(ROUND(L52,2)*ROUND(G52,3),2)</f>
      </c>
      <c s="36" t="s">
        <v>761</v>
      </c>
      <c>
        <f>(M52*21)/100</f>
      </c>
      <c t="s">
        <v>28</v>
      </c>
    </row>
    <row r="53" spans="1:5" ht="12.75">
      <c r="A53" s="35" t="s">
        <v>56</v>
      </c>
      <c r="E53" s="39" t="s">
        <v>974</v>
      </c>
    </row>
    <row r="54" spans="1:5" ht="12.75">
      <c r="A54" s="35" t="s">
        <v>57</v>
      </c>
      <c r="E54" s="40" t="s">
        <v>5</v>
      </c>
    </row>
    <row r="55" spans="1:5" ht="12.75">
      <c r="A55" t="s">
        <v>58</v>
      </c>
      <c r="E55" s="39" t="s">
        <v>5</v>
      </c>
    </row>
    <row r="56" spans="1:16" ht="12.75">
      <c r="A56" t="s">
        <v>50</v>
      </c>
      <c s="34" t="s">
        <v>533</v>
      </c>
      <c s="34" t="s">
        <v>975</v>
      </c>
      <c s="35" t="s">
        <v>5</v>
      </c>
      <c s="6" t="s">
        <v>976</v>
      </c>
      <c s="36" t="s">
        <v>68</v>
      </c>
      <c s="37">
        <v>5.925</v>
      </c>
      <c s="36">
        <v>0</v>
      </c>
      <c s="36">
        <f>ROUND(G56*H56,6)</f>
      </c>
      <c r="L56" s="38">
        <v>0</v>
      </c>
      <c s="32">
        <f>ROUND(ROUND(L56,2)*ROUND(G56,3),2)</f>
      </c>
      <c s="36" t="s">
        <v>761</v>
      </c>
      <c>
        <f>(M56*21)/100</f>
      </c>
      <c t="s">
        <v>28</v>
      </c>
    </row>
    <row r="57" spans="1:5" ht="12.75">
      <c r="A57" s="35" t="s">
        <v>56</v>
      </c>
      <c r="E57" s="39" t="s">
        <v>976</v>
      </c>
    </row>
    <row r="58" spans="1:5" ht="12.75">
      <c r="A58" s="35" t="s">
        <v>57</v>
      </c>
      <c r="E58" s="40" t="s">
        <v>977</v>
      </c>
    </row>
    <row r="59" spans="1:5" ht="12.75">
      <c r="A59" t="s">
        <v>58</v>
      </c>
      <c r="E59" s="39" t="s">
        <v>5</v>
      </c>
    </row>
    <row r="60" spans="1:16" ht="12.75">
      <c r="A60" t="s">
        <v>50</v>
      </c>
      <c s="34" t="s">
        <v>536</v>
      </c>
      <c s="34" t="s">
        <v>978</v>
      </c>
      <c s="35" t="s">
        <v>5</v>
      </c>
      <c s="6" t="s">
        <v>979</v>
      </c>
      <c s="36" t="s">
        <v>68</v>
      </c>
      <c s="37">
        <v>5.925</v>
      </c>
      <c s="36">
        <v>0</v>
      </c>
      <c s="36">
        <f>ROUND(G60*H60,6)</f>
      </c>
      <c r="L60" s="38">
        <v>0</v>
      </c>
      <c s="32">
        <f>ROUND(ROUND(L60,2)*ROUND(G60,3),2)</f>
      </c>
      <c s="36" t="s">
        <v>761</v>
      </c>
      <c>
        <f>(M60*21)/100</f>
      </c>
      <c t="s">
        <v>28</v>
      </c>
    </row>
    <row r="61" spans="1:5" ht="12.75">
      <c r="A61" s="35" t="s">
        <v>56</v>
      </c>
      <c r="E61" s="39" t="s">
        <v>979</v>
      </c>
    </row>
    <row r="62" spans="1:5" ht="12.75">
      <c r="A62" s="35" t="s">
        <v>57</v>
      </c>
      <c r="E62" s="40" t="s">
        <v>5</v>
      </c>
    </row>
    <row r="63" spans="1:5" ht="12.75">
      <c r="A63" t="s">
        <v>58</v>
      </c>
      <c r="E63" s="39" t="s">
        <v>5</v>
      </c>
    </row>
    <row r="64" spans="1:13" ht="12.75">
      <c r="A64" t="s">
        <v>47</v>
      </c>
      <c r="C64" s="31" t="s">
        <v>833</v>
      </c>
      <c r="E64" s="33" t="s">
        <v>834</v>
      </c>
      <c r="J64" s="32">
        <f>0</f>
      </c>
      <c s="32">
        <f>0</f>
      </c>
      <c s="32">
        <f>0+L65+L69+L73+L77+L81+L85</f>
      </c>
      <c s="32">
        <f>0+M65+M69+M73+M77+M81+M85</f>
      </c>
    </row>
    <row r="65" spans="1:16" ht="25.5">
      <c r="A65" t="s">
        <v>50</v>
      </c>
      <c s="34" t="s">
        <v>539</v>
      </c>
      <c s="34" t="s">
        <v>835</v>
      </c>
      <c s="35" t="s">
        <v>5</v>
      </c>
      <c s="6" t="s">
        <v>836</v>
      </c>
      <c s="36" t="s">
        <v>777</v>
      </c>
      <c s="37">
        <v>109.096</v>
      </c>
      <c s="36">
        <v>0</v>
      </c>
      <c s="36">
        <f>ROUND(G65*H65,6)</f>
      </c>
      <c r="L65" s="38">
        <v>0</v>
      </c>
      <c s="32">
        <f>ROUND(ROUND(L65,2)*ROUND(G65,3),2)</f>
      </c>
      <c s="36" t="s">
        <v>761</v>
      </c>
      <c>
        <f>(M65*21)/100</f>
      </c>
      <c t="s">
        <v>28</v>
      </c>
    </row>
    <row r="66" spans="1:5" ht="25.5">
      <c r="A66" s="35" t="s">
        <v>56</v>
      </c>
      <c r="E66" s="39" t="s">
        <v>836</v>
      </c>
    </row>
    <row r="67" spans="1:5" ht="12.75">
      <c r="A67" s="35" t="s">
        <v>57</v>
      </c>
      <c r="E67" s="40" t="s">
        <v>5</v>
      </c>
    </row>
    <row r="68" spans="1:5" ht="12.75">
      <c r="A68" t="s">
        <v>58</v>
      </c>
      <c r="E68" s="39" t="s">
        <v>5</v>
      </c>
    </row>
    <row r="69" spans="1:16" ht="25.5">
      <c r="A69" t="s">
        <v>50</v>
      </c>
      <c s="34" t="s">
        <v>542</v>
      </c>
      <c s="34" t="s">
        <v>837</v>
      </c>
      <c s="35" t="s">
        <v>5</v>
      </c>
      <c s="6" t="s">
        <v>838</v>
      </c>
      <c s="36" t="s">
        <v>777</v>
      </c>
      <c s="37">
        <v>1527.344</v>
      </c>
      <c s="36">
        <v>0</v>
      </c>
      <c s="36">
        <f>ROUND(G69*H69,6)</f>
      </c>
      <c r="L69" s="38">
        <v>0</v>
      </c>
      <c s="32">
        <f>ROUND(ROUND(L69,2)*ROUND(G69,3),2)</f>
      </c>
      <c s="36" t="s">
        <v>761</v>
      </c>
      <c>
        <f>(M69*21)/100</f>
      </c>
      <c t="s">
        <v>28</v>
      </c>
    </row>
    <row r="70" spans="1:5" ht="25.5">
      <c r="A70" s="35" t="s">
        <v>56</v>
      </c>
      <c r="E70" s="39" t="s">
        <v>838</v>
      </c>
    </row>
    <row r="71" spans="1:5" ht="12.75">
      <c r="A71" s="35" t="s">
        <v>57</v>
      </c>
      <c r="E71" s="40" t="s">
        <v>5</v>
      </c>
    </row>
    <row r="72" spans="1:5" ht="12.75">
      <c r="A72" t="s">
        <v>58</v>
      </c>
      <c r="E72" s="39" t="s">
        <v>5</v>
      </c>
    </row>
    <row r="73" spans="1:16" ht="12.75">
      <c r="A73" t="s">
        <v>50</v>
      </c>
      <c s="34" t="s">
        <v>545</v>
      </c>
      <c s="34" t="s">
        <v>980</v>
      </c>
      <c s="35" t="s">
        <v>5</v>
      </c>
      <c s="6" t="s">
        <v>981</v>
      </c>
      <c s="36" t="s">
        <v>777</v>
      </c>
      <c s="37">
        <v>109.096</v>
      </c>
      <c s="36">
        <v>0</v>
      </c>
      <c s="36">
        <f>ROUND(G73*H73,6)</f>
      </c>
      <c r="L73" s="38">
        <v>0</v>
      </c>
      <c s="32">
        <f>ROUND(ROUND(L73,2)*ROUND(G73,3),2)</f>
      </c>
      <c s="36" t="s">
        <v>761</v>
      </c>
      <c>
        <f>(M73*21)/100</f>
      </c>
      <c t="s">
        <v>28</v>
      </c>
    </row>
    <row r="74" spans="1:5" ht="12.75">
      <c r="A74" s="35" t="s">
        <v>56</v>
      </c>
      <c r="E74" s="39" t="s">
        <v>981</v>
      </c>
    </row>
    <row r="75" spans="1:5" ht="12.75">
      <c r="A75" s="35" t="s">
        <v>57</v>
      </c>
      <c r="E75" s="40" t="s">
        <v>5</v>
      </c>
    </row>
    <row r="76" spans="1:5" ht="12.75">
      <c r="A76" t="s">
        <v>58</v>
      </c>
      <c r="E76" s="39" t="s">
        <v>5</v>
      </c>
    </row>
    <row r="77" spans="1:16" ht="25.5">
      <c r="A77" t="s">
        <v>50</v>
      </c>
      <c s="34" t="s">
        <v>546</v>
      </c>
      <c s="34" t="s">
        <v>841</v>
      </c>
      <c s="35" t="s">
        <v>5</v>
      </c>
      <c s="6" t="s">
        <v>842</v>
      </c>
      <c s="36" t="s">
        <v>777</v>
      </c>
      <c s="37">
        <v>4.608</v>
      </c>
      <c s="36">
        <v>0</v>
      </c>
      <c s="36">
        <f>ROUND(G77*H77,6)</f>
      </c>
      <c r="L77" s="38">
        <v>0</v>
      </c>
      <c s="32">
        <f>ROUND(ROUND(L77,2)*ROUND(G77,3),2)</f>
      </c>
      <c s="36" t="s">
        <v>761</v>
      </c>
      <c>
        <f>(M77*21)/100</f>
      </c>
      <c t="s">
        <v>28</v>
      </c>
    </row>
    <row r="78" spans="1:5" ht="25.5">
      <c r="A78" s="35" t="s">
        <v>56</v>
      </c>
      <c r="E78" s="39" t="s">
        <v>842</v>
      </c>
    </row>
    <row r="79" spans="1:5" ht="12.75">
      <c r="A79" s="35" t="s">
        <v>57</v>
      </c>
      <c r="E79" s="40" t="s">
        <v>5</v>
      </c>
    </row>
    <row r="80" spans="1:5" ht="12.75">
      <c r="A80" t="s">
        <v>58</v>
      </c>
      <c r="E80" s="39" t="s">
        <v>5</v>
      </c>
    </row>
    <row r="81" spans="1:16" ht="25.5">
      <c r="A81" t="s">
        <v>50</v>
      </c>
      <c s="34" t="s">
        <v>549</v>
      </c>
      <c s="34" t="s">
        <v>841</v>
      </c>
      <c s="35" t="s">
        <v>80</v>
      </c>
      <c s="6" t="s">
        <v>842</v>
      </c>
      <c s="36" t="s">
        <v>777</v>
      </c>
      <c s="37">
        <v>40.014</v>
      </c>
      <c s="36">
        <v>0</v>
      </c>
      <c s="36">
        <f>ROUND(G81*H81,6)</f>
      </c>
      <c r="L81" s="38">
        <v>0</v>
      </c>
      <c s="32">
        <f>ROUND(ROUND(L81,2)*ROUND(G81,3),2)</f>
      </c>
      <c s="36" t="s">
        <v>761</v>
      </c>
      <c>
        <f>(M81*21)/100</f>
      </c>
      <c t="s">
        <v>28</v>
      </c>
    </row>
    <row r="82" spans="1:5" ht="25.5">
      <c r="A82" s="35" t="s">
        <v>56</v>
      </c>
      <c r="E82" s="39" t="s">
        <v>842</v>
      </c>
    </row>
    <row r="83" spans="1:5" ht="12.75">
      <c r="A83" s="35" t="s">
        <v>57</v>
      </c>
      <c r="E83" s="40" t="s">
        <v>982</v>
      </c>
    </row>
    <row r="84" spans="1:5" ht="12.75">
      <c r="A84" t="s">
        <v>58</v>
      </c>
      <c r="E84" s="39" t="s">
        <v>5</v>
      </c>
    </row>
    <row r="85" spans="1:16" ht="25.5">
      <c r="A85" t="s">
        <v>50</v>
      </c>
      <c s="34" t="s">
        <v>550</v>
      </c>
      <c s="34" t="s">
        <v>843</v>
      </c>
      <c s="35" t="s">
        <v>5</v>
      </c>
      <c s="6" t="s">
        <v>776</v>
      </c>
      <c s="36" t="s">
        <v>777</v>
      </c>
      <c s="37">
        <v>69.082</v>
      </c>
      <c s="36">
        <v>0</v>
      </c>
      <c s="36">
        <f>ROUND(G85*H85,6)</f>
      </c>
      <c r="L85" s="38">
        <v>0</v>
      </c>
      <c s="32">
        <f>ROUND(ROUND(L85,2)*ROUND(G85,3),2)</f>
      </c>
      <c s="36" t="s">
        <v>761</v>
      </c>
      <c>
        <f>(M85*21)/100</f>
      </c>
      <c t="s">
        <v>28</v>
      </c>
    </row>
    <row r="86" spans="1:5" ht="25.5">
      <c r="A86" s="35" t="s">
        <v>56</v>
      </c>
      <c r="E86" s="39" t="s">
        <v>776</v>
      </c>
    </row>
    <row r="87" spans="1:5" ht="38.25">
      <c r="A87" s="35" t="s">
        <v>57</v>
      </c>
      <c r="E87" s="40" t="s">
        <v>983</v>
      </c>
    </row>
    <row r="88" spans="1:5" ht="12.75">
      <c r="A88" t="s">
        <v>58</v>
      </c>
      <c r="E88" s="39" t="s">
        <v>5</v>
      </c>
    </row>
    <row r="89" spans="1:13" ht="12.75">
      <c r="A89" t="s">
        <v>47</v>
      </c>
      <c r="C89" s="31" t="s">
        <v>844</v>
      </c>
      <c r="E89" s="33" t="s">
        <v>845</v>
      </c>
      <c r="J89" s="32">
        <f>0</f>
      </c>
      <c s="32">
        <f>0</f>
      </c>
      <c s="32">
        <f>0+L90</f>
      </c>
      <c s="32">
        <f>0+M90</f>
      </c>
    </row>
    <row r="90" spans="1:16" ht="25.5">
      <c r="A90" t="s">
        <v>50</v>
      </c>
      <c s="34" t="s">
        <v>553</v>
      </c>
      <c s="34" t="s">
        <v>892</v>
      </c>
      <c s="35" t="s">
        <v>5</v>
      </c>
      <c s="6" t="s">
        <v>893</v>
      </c>
      <c s="36" t="s">
        <v>777</v>
      </c>
      <c s="37">
        <v>152.682</v>
      </c>
      <c s="36">
        <v>0</v>
      </c>
      <c s="36">
        <f>ROUND(G90*H90,6)</f>
      </c>
      <c r="L90" s="38">
        <v>0</v>
      </c>
      <c s="32">
        <f>ROUND(ROUND(L90,2)*ROUND(G90,3),2)</f>
      </c>
      <c s="36" t="s">
        <v>761</v>
      </c>
      <c>
        <f>(M90*21)/100</f>
      </c>
      <c t="s">
        <v>28</v>
      </c>
    </row>
    <row r="91" spans="1:5" ht="25.5">
      <c r="A91" s="35" t="s">
        <v>56</v>
      </c>
      <c r="E91" s="39" t="s">
        <v>893</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986</v>
      </c>
      <c r="E8" s="30" t="s">
        <v>985</v>
      </c>
      <c r="J8" s="29">
        <f>0+J9+J30+J35+J76</f>
      </c>
      <c s="29">
        <f>0+K9+K30+K35+K76</f>
      </c>
      <c s="29">
        <f>0+L9+L30+L35+L76</f>
      </c>
      <c s="29">
        <f>0+M9+M30+M35+M76</f>
      </c>
    </row>
    <row r="9" spans="1:13" ht="12.75">
      <c r="A9" t="s">
        <v>47</v>
      </c>
      <c r="C9" s="31" t="s">
        <v>80</v>
      </c>
      <c r="E9" s="33" t="s">
        <v>758</v>
      </c>
      <c r="J9" s="32">
        <f>0</f>
      </c>
      <c s="32">
        <f>0</f>
      </c>
      <c s="32">
        <f>0+L10+L14+L18+L22+L26</f>
      </c>
      <c s="32">
        <f>0+M10+M14+M18+M22+M26</f>
      </c>
    </row>
    <row r="10" spans="1:16" ht="25.5">
      <c r="A10" t="s">
        <v>50</v>
      </c>
      <c s="34" t="s">
        <v>80</v>
      </c>
      <c s="34" t="s">
        <v>876</v>
      </c>
      <c s="35" t="s">
        <v>5</v>
      </c>
      <c s="6" t="s">
        <v>877</v>
      </c>
      <c s="36" t="s">
        <v>768</v>
      </c>
      <c s="37">
        <v>11.151</v>
      </c>
      <c s="36">
        <v>0</v>
      </c>
      <c s="36">
        <f>ROUND(G10*H10,6)</f>
      </c>
      <c r="L10" s="38">
        <v>0</v>
      </c>
      <c s="32">
        <f>ROUND(ROUND(L10,2)*ROUND(G10,3),2)</f>
      </c>
      <c s="36" t="s">
        <v>761</v>
      </c>
      <c>
        <f>(M10*21)/100</f>
      </c>
      <c t="s">
        <v>28</v>
      </c>
    </row>
    <row r="11" spans="1:5" ht="25.5">
      <c r="A11" s="35" t="s">
        <v>56</v>
      </c>
      <c r="E11" s="39" t="s">
        <v>877</v>
      </c>
    </row>
    <row r="12" spans="1:5" ht="12.75">
      <c r="A12" s="35" t="s">
        <v>57</v>
      </c>
      <c r="E12" s="40" t="s">
        <v>987</v>
      </c>
    </row>
    <row r="13" spans="1:5" ht="12.75">
      <c r="A13" t="s">
        <v>58</v>
      </c>
      <c r="E13" s="39" t="s">
        <v>5</v>
      </c>
    </row>
    <row r="14" spans="1:16" ht="38.25">
      <c r="A14" t="s">
        <v>50</v>
      </c>
      <c s="34" t="s">
        <v>28</v>
      </c>
      <c s="34" t="s">
        <v>770</v>
      </c>
      <c s="35" t="s">
        <v>5</v>
      </c>
      <c s="6" t="s">
        <v>771</v>
      </c>
      <c s="36" t="s">
        <v>768</v>
      </c>
      <c s="37">
        <v>11.151</v>
      </c>
      <c s="36">
        <v>0</v>
      </c>
      <c s="36">
        <f>ROUND(G14*H14,6)</f>
      </c>
      <c r="L14" s="38">
        <v>0</v>
      </c>
      <c s="32">
        <f>ROUND(ROUND(L14,2)*ROUND(G14,3),2)</f>
      </c>
      <c s="36" t="s">
        <v>761</v>
      </c>
      <c>
        <f>(M14*21)/100</f>
      </c>
      <c t="s">
        <v>28</v>
      </c>
    </row>
    <row r="15" spans="1:5" ht="38.25">
      <c r="A15" s="35" t="s">
        <v>56</v>
      </c>
      <c r="E15" s="39" t="s">
        <v>772</v>
      </c>
    </row>
    <row r="16" spans="1:5" ht="12.75">
      <c r="A16" s="35" t="s">
        <v>57</v>
      </c>
      <c r="E16" s="40" t="s">
        <v>5</v>
      </c>
    </row>
    <row r="17" spans="1:5" ht="12.75">
      <c r="A17" t="s">
        <v>58</v>
      </c>
      <c r="E17" s="39" t="s">
        <v>5</v>
      </c>
    </row>
    <row r="18" spans="1:16" ht="38.25">
      <c r="A18" t="s">
        <v>50</v>
      </c>
      <c s="34" t="s">
        <v>26</v>
      </c>
      <c s="34" t="s">
        <v>773</v>
      </c>
      <c s="35" t="s">
        <v>5</v>
      </c>
      <c s="6" t="s">
        <v>771</v>
      </c>
      <c s="36" t="s">
        <v>768</v>
      </c>
      <c s="37">
        <v>55.755</v>
      </c>
      <c s="36">
        <v>0</v>
      </c>
      <c s="36">
        <f>ROUND(G18*H18,6)</f>
      </c>
      <c r="L18" s="38">
        <v>0</v>
      </c>
      <c s="32">
        <f>ROUND(ROUND(L18,2)*ROUND(G18,3),2)</f>
      </c>
      <c s="36" t="s">
        <v>761</v>
      </c>
      <c>
        <f>(M18*21)/100</f>
      </c>
      <c t="s">
        <v>28</v>
      </c>
    </row>
    <row r="19" spans="1:5" ht="51">
      <c r="A19" s="35" t="s">
        <v>56</v>
      </c>
      <c r="E19" s="39" t="s">
        <v>774</v>
      </c>
    </row>
    <row r="20" spans="1:5" ht="12.75">
      <c r="A20" s="35" t="s">
        <v>57</v>
      </c>
      <c r="E20" s="40" t="s">
        <v>5</v>
      </c>
    </row>
    <row r="21" spans="1:5" ht="12.75">
      <c r="A21" t="s">
        <v>58</v>
      </c>
      <c r="E21" s="39" t="s">
        <v>5</v>
      </c>
    </row>
    <row r="22" spans="1:16" ht="25.5">
      <c r="A22" t="s">
        <v>50</v>
      </c>
      <c s="34" t="s">
        <v>511</v>
      </c>
      <c s="34" t="s">
        <v>775</v>
      </c>
      <c s="35" t="s">
        <v>5</v>
      </c>
      <c s="6" t="s">
        <v>776</v>
      </c>
      <c s="36" t="s">
        <v>777</v>
      </c>
      <c s="37">
        <v>17.842</v>
      </c>
      <c s="36">
        <v>0</v>
      </c>
      <c s="36">
        <f>ROUND(G22*H22,6)</f>
      </c>
      <c r="L22" s="38">
        <v>0</v>
      </c>
      <c s="32">
        <f>ROUND(ROUND(L22,2)*ROUND(G22,3),2)</f>
      </c>
      <c s="36" t="s">
        <v>761</v>
      </c>
      <c>
        <f>(M22*21)/100</f>
      </c>
      <c t="s">
        <v>28</v>
      </c>
    </row>
    <row r="23" spans="1:5" ht="25.5">
      <c r="A23" s="35" t="s">
        <v>56</v>
      </c>
      <c r="E23" s="39" t="s">
        <v>776</v>
      </c>
    </row>
    <row r="24" spans="1:5" ht="12.75">
      <c r="A24" s="35" t="s">
        <v>57</v>
      </c>
      <c r="E24" s="40" t="s">
        <v>5</v>
      </c>
    </row>
    <row r="25" spans="1:5" ht="12.75">
      <c r="A25" t="s">
        <v>58</v>
      </c>
      <c r="E25" s="39" t="s">
        <v>5</v>
      </c>
    </row>
    <row r="26" spans="1:16" ht="25.5">
      <c r="A26" t="s">
        <v>50</v>
      </c>
      <c s="34" t="s">
        <v>514</v>
      </c>
      <c s="34" t="s">
        <v>879</v>
      </c>
      <c s="35" t="s">
        <v>5</v>
      </c>
      <c s="6" t="s">
        <v>880</v>
      </c>
      <c s="36" t="s">
        <v>459</v>
      </c>
      <c s="37">
        <v>55.756</v>
      </c>
      <c s="36">
        <v>0</v>
      </c>
      <c s="36">
        <f>ROUND(G26*H26,6)</f>
      </c>
      <c r="L26" s="38">
        <v>0</v>
      </c>
      <c s="32">
        <f>ROUND(ROUND(L26,2)*ROUND(G26,3),2)</f>
      </c>
      <c s="36" t="s">
        <v>761</v>
      </c>
      <c>
        <f>(M26*21)/100</f>
      </c>
      <c t="s">
        <v>28</v>
      </c>
    </row>
    <row r="27" spans="1:5" ht="25.5">
      <c r="A27" s="35" t="s">
        <v>56</v>
      </c>
      <c r="E27" s="39" t="s">
        <v>880</v>
      </c>
    </row>
    <row r="28" spans="1:5" ht="12.75">
      <c r="A28" s="35" t="s">
        <v>57</v>
      </c>
      <c r="E28" s="40" t="s">
        <v>988</v>
      </c>
    </row>
    <row r="29" spans="1:5" ht="12.75">
      <c r="A29" t="s">
        <v>58</v>
      </c>
      <c r="E29" s="39" t="s">
        <v>5</v>
      </c>
    </row>
    <row r="30" spans="1:13" ht="12.75">
      <c r="A30" t="s">
        <v>47</v>
      </c>
      <c r="C30" s="31" t="s">
        <v>514</v>
      </c>
      <c r="E30" s="33" t="s">
        <v>790</v>
      </c>
      <c r="J30" s="32">
        <f>0</f>
      </c>
      <c s="32">
        <f>0</f>
      </c>
      <c s="32">
        <f>0+L31</f>
      </c>
      <c s="32">
        <f>0+M31</f>
      </c>
    </row>
    <row r="31" spans="1:16" ht="12.75">
      <c r="A31" t="s">
        <v>50</v>
      </c>
      <c s="34" t="s">
        <v>27</v>
      </c>
      <c s="34" t="s">
        <v>882</v>
      </c>
      <c s="35" t="s">
        <v>5</v>
      </c>
      <c s="6" t="s">
        <v>883</v>
      </c>
      <c s="36" t="s">
        <v>459</v>
      </c>
      <c s="37">
        <v>55.756</v>
      </c>
      <c s="36">
        <v>0.23</v>
      </c>
      <c s="36">
        <f>ROUND(G31*H31,6)</f>
      </c>
      <c r="L31" s="38">
        <v>0</v>
      </c>
      <c s="32">
        <f>ROUND(ROUND(L31,2)*ROUND(G31,3),2)</f>
      </c>
      <c s="36" t="s">
        <v>761</v>
      </c>
      <c>
        <f>(M31*21)/100</f>
      </c>
      <c t="s">
        <v>28</v>
      </c>
    </row>
    <row r="32" spans="1:5" ht="12.75">
      <c r="A32" s="35" t="s">
        <v>56</v>
      </c>
      <c r="E32" s="39" t="s">
        <v>883</v>
      </c>
    </row>
    <row r="33" spans="1:5" ht="12.75">
      <c r="A33" s="35" t="s">
        <v>57</v>
      </c>
      <c r="E33" s="40" t="s">
        <v>5</v>
      </c>
    </row>
    <row r="34" spans="1:5" ht="12.75">
      <c r="A34" t="s">
        <v>58</v>
      </c>
      <c r="E34" s="39" t="s">
        <v>5</v>
      </c>
    </row>
    <row r="35" spans="1:13" ht="12.75">
      <c r="A35" t="s">
        <v>47</v>
      </c>
      <c r="C35" s="31" t="s">
        <v>95</v>
      </c>
      <c r="E35" s="33" t="s">
        <v>822</v>
      </c>
      <c r="J35" s="32">
        <f>0</f>
      </c>
      <c s="32">
        <f>0</f>
      </c>
      <c s="32">
        <f>0+L36+L40+L44+L48+L52+L56+L60+L64+L68+L72</f>
      </c>
      <c s="32">
        <f>0+M36+M40+M44+M48+M52+M56+M60+M64+M68+M72</f>
      </c>
    </row>
    <row r="36" spans="1:16" ht="25.5">
      <c r="A36" t="s">
        <v>50</v>
      </c>
      <c s="34" t="s">
        <v>519</v>
      </c>
      <c s="34" t="s">
        <v>989</v>
      </c>
      <c s="35" t="s">
        <v>5</v>
      </c>
      <c s="6" t="s">
        <v>990</v>
      </c>
      <c s="36" t="s">
        <v>54</v>
      </c>
      <c s="37">
        <v>2</v>
      </c>
      <c s="36">
        <v>0.0007</v>
      </c>
      <c s="36">
        <f>ROUND(G36*H36,6)</f>
      </c>
      <c r="L36" s="38">
        <v>0</v>
      </c>
      <c s="32">
        <f>ROUND(ROUND(L36,2)*ROUND(G36,3),2)</f>
      </c>
      <c s="36" t="s">
        <v>761</v>
      </c>
      <c>
        <f>(M36*21)/100</f>
      </c>
      <c t="s">
        <v>28</v>
      </c>
    </row>
    <row r="37" spans="1:5" ht="25.5">
      <c r="A37" s="35" t="s">
        <v>56</v>
      </c>
      <c r="E37" s="39" t="s">
        <v>990</v>
      </c>
    </row>
    <row r="38" spans="1:5" ht="12.75">
      <c r="A38" s="35" t="s">
        <v>57</v>
      </c>
      <c r="E38" s="40" t="s">
        <v>5</v>
      </c>
    </row>
    <row r="39" spans="1:5" ht="12.75">
      <c r="A39" t="s">
        <v>58</v>
      </c>
      <c r="E39" s="39" t="s">
        <v>5</v>
      </c>
    </row>
    <row r="40" spans="1:16" ht="12.75">
      <c r="A40" t="s">
        <v>50</v>
      </c>
      <c s="34" t="s">
        <v>522</v>
      </c>
      <c s="34" t="s">
        <v>991</v>
      </c>
      <c s="35" t="s">
        <v>5</v>
      </c>
      <c s="6" t="s">
        <v>992</v>
      </c>
      <c s="36" t="s">
        <v>54</v>
      </c>
      <c s="37">
        <v>2</v>
      </c>
      <c s="36">
        <v>0.0035</v>
      </c>
      <c s="36">
        <f>ROUND(G40*H40,6)</f>
      </c>
      <c r="L40" s="38">
        <v>0</v>
      </c>
      <c s="32">
        <f>ROUND(ROUND(L40,2)*ROUND(G40,3),2)</f>
      </c>
      <c s="36" t="s">
        <v>761</v>
      </c>
      <c>
        <f>(M40*21)/100</f>
      </c>
      <c t="s">
        <v>28</v>
      </c>
    </row>
    <row r="41" spans="1:5" ht="12.75">
      <c r="A41" s="35" t="s">
        <v>56</v>
      </c>
      <c r="E41" s="39" t="s">
        <v>992</v>
      </c>
    </row>
    <row r="42" spans="1:5" ht="12.75">
      <c r="A42" s="35" t="s">
        <v>57</v>
      </c>
      <c r="E42" s="40" t="s">
        <v>5</v>
      </c>
    </row>
    <row r="43" spans="1:5" ht="12.75">
      <c r="A43" t="s">
        <v>58</v>
      </c>
      <c r="E43" s="39" t="s">
        <v>5</v>
      </c>
    </row>
    <row r="44" spans="1:16" ht="12.75">
      <c r="A44" t="s">
        <v>50</v>
      </c>
      <c s="34" t="s">
        <v>525</v>
      </c>
      <c s="34" t="s">
        <v>993</v>
      </c>
      <c s="35" t="s">
        <v>5</v>
      </c>
      <c s="6" t="s">
        <v>994</v>
      </c>
      <c s="36" t="s">
        <v>54</v>
      </c>
      <c s="37">
        <v>1</v>
      </c>
      <c s="36">
        <v>0.0035</v>
      </c>
      <c s="36">
        <f>ROUND(G44*H44,6)</f>
      </c>
      <c r="L44" s="38">
        <v>0</v>
      </c>
      <c s="32">
        <f>ROUND(ROUND(L44,2)*ROUND(G44,3),2)</f>
      </c>
      <c s="36" t="s">
        <v>761</v>
      </c>
      <c>
        <f>(M44*21)/100</f>
      </c>
      <c t="s">
        <v>28</v>
      </c>
    </row>
    <row r="45" spans="1:5" ht="12.75">
      <c r="A45" s="35" t="s">
        <v>56</v>
      </c>
      <c r="E45" s="39" t="s">
        <v>994</v>
      </c>
    </row>
    <row r="46" spans="1:5" ht="12.75">
      <c r="A46" s="35" t="s">
        <v>57</v>
      </c>
      <c r="E46" s="40" t="s">
        <v>5</v>
      </c>
    </row>
    <row r="47" spans="1:5" ht="12.75">
      <c r="A47" t="s">
        <v>58</v>
      </c>
      <c r="E47" s="39" t="s">
        <v>5</v>
      </c>
    </row>
    <row r="48" spans="1:16" ht="12.75">
      <c r="A48" t="s">
        <v>50</v>
      </c>
      <c s="34" t="s">
        <v>527</v>
      </c>
      <c s="34" t="s">
        <v>995</v>
      </c>
      <c s="35" t="s">
        <v>5</v>
      </c>
      <c s="6" t="s">
        <v>996</v>
      </c>
      <c s="36" t="s">
        <v>54</v>
      </c>
      <c s="37">
        <v>2</v>
      </c>
      <c s="36">
        <v>0.003</v>
      </c>
      <c s="36">
        <f>ROUND(G48*H48,6)</f>
      </c>
      <c r="L48" s="38">
        <v>0</v>
      </c>
      <c s="32">
        <f>ROUND(ROUND(L48,2)*ROUND(G48,3),2)</f>
      </c>
      <c s="36" t="s">
        <v>761</v>
      </c>
      <c>
        <f>(M48*21)/100</f>
      </c>
      <c t="s">
        <v>28</v>
      </c>
    </row>
    <row r="49" spans="1:5" ht="12.75">
      <c r="A49" s="35" t="s">
        <v>56</v>
      </c>
      <c r="E49" s="39" t="s">
        <v>996</v>
      </c>
    </row>
    <row r="50" spans="1:5" ht="12.75">
      <c r="A50" s="35" t="s">
        <v>57</v>
      </c>
      <c r="E50" s="40" t="s">
        <v>5</v>
      </c>
    </row>
    <row r="51" spans="1:5" ht="12.75">
      <c r="A51" t="s">
        <v>58</v>
      </c>
      <c r="E51" s="39" t="s">
        <v>5</v>
      </c>
    </row>
    <row r="52" spans="1:16" ht="12.75">
      <c r="A52" t="s">
        <v>50</v>
      </c>
      <c s="34" t="s">
        <v>530</v>
      </c>
      <c s="34" t="s">
        <v>997</v>
      </c>
      <c s="35" t="s">
        <v>5</v>
      </c>
      <c s="6" t="s">
        <v>998</v>
      </c>
      <c s="36" t="s">
        <v>54</v>
      </c>
      <c s="37">
        <v>2</v>
      </c>
      <c s="36">
        <v>0.0061</v>
      </c>
      <c s="36">
        <f>ROUND(G52*H52,6)</f>
      </c>
      <c r="L52" s="38">
        <v>0</v>
      </c>
      <c s="32">
        <f>ROUND(ROUND(L52,2)*ROUND(G52,3),2)</f>
      </c>
      <c s="36" t="s">
        <v>761</v>
      </c>
      <c>
        <f>(M52*21)/100</f>
      </c>
      <c t="s">
        <v>28</v>
      </c>
    </row>
    <row r="53" spans="1:5" ht="12.75">
      <c r="A53" s="35" t="s">
        <v>56</v>
      </c>
      <c r="E53" s="39" t="s">
        <v>998</v>
      </c>
    </row>
    <row r="54" spans="1:5" ht="12.75">
      <c r="A54" s="35" t="s">
        <v>57</v>
      </c>
      <c r="E54" s="40" t="s">
        <v>5</v>
      </c>
    </row>
    <row r="55" spans="1:5" ht="12.75">
      <c r="A55" t="s">
        <v>58</v>
      </c>
      <c r="E55" s="39" t="s">
        <v>5</v>
      </c>
    </row>
    <row r="56" spans="1:16" ht="12.75">
      <c r="A56" t="s">
        <v>50</v>
      </c>
      <c s="34" t="s">
        <v>533</v>
      </c>
      <c s="34" t="s">
        <v>999</v>
      </c>
      <c s="35" t="s">
        <v>5</v>
      </c>
      <c s="6" t="s">
        <v>1000</v>
      </c>
      <c s="36" t="s">
        <v>54</v>
      </c>
      <c s="37">
        <v>2</v>
      </c>
      <c s="36">
        <v>0.0001</v>
      </c>
      <c s="36">
        <f>ROUND(G56*H56,6)</f>
      </c>
      <c r="L56" s="38">
        <v>0</v>
      </c>
      <c s="32">
        <f>ROUND(ROUND(L56,2)*ROUND(G56,3),2)</f>
      </c>
      <c s="36" t="s">
        <v>761</v>
      </c>
      <c>
        <f>(M56*21)/100</f>
      </c>
      <c t="s">
        <v>28</v>
      </c>
    </row>
    <row r="57" spans="1:5" ht="12.75">
      <c r="A57" s="35" t="s">
        <v>56</v>
      </c>
      <c r="E57" s="39" t="s">
        <v>1000</v>
      </c>
    </row>
    <row r="58" spans="1:5" ht="12.75">
      <c r="A58" s="35" t="s">
        <v>57</v>
      </c>
      <c r="E58" s="40" t="s">
        <v>5</v>
      </c>
    </row>
    <row r="59" spans="1:5" ht="12.75">
      <c r="A59" t="s">
        <v>58</v>
      </c>
      <c r="E59" s="39" t="s">
        <v>5</v>
      </c>
    </row>
    <row r="60" spans="1:16" ht="38.25">
      <c r="A60" t="s">
        <v>50</v>
      </c>
      <c s="34" t="s">
        <v>536</v>
      </c>
      <c s="34" t="s">
        <v>884</v>
      </c>
      <c s="35" t="s">
        <v>5</v>
      </c>
      <c s="6" t="s">
        <v>885</v>
      </c>
      <c s="36" t="s">
        <v>68</v>
      </c>
      <c s="37">
        <v>17.7</v>
      </c>
      <c s="36">
        <v>0.07287</v>
      </c>
      <c s="36">
        <f>ROUND(G60*H60,6)</f>
      </c>
      <c r="L60" s="38">
        <v>0</v>
      </c>
      <c s="32">
        <f>ROUND(ROUND(L60,2)*ROUND(G60,3),2)</f>
      </c>
      <c s="36" t="s">
        <v>55</v>
      </c>
      <c>
        <f>(M60*21)/100</f>
      </c>
      <c t="s">
        <v>28</v>
      </c>
    </row>
    <row r="61" spans="1:5" ht="38.25">
      <c r="A61" s="35" t="s">
        <v>56</v>
      </c>
      <c r="E61" s="39" t="s">
        <v>885</v>
      </c>
    </row>
    <row r="62" spans="1:5" ht="12.75">
      <c r="A62" s="35" t="s">
        <v>57</v>
      </c>
      <c r="E62" s="40" t="s">
        <v>1001</v>
      </c>
    </row>
    <row r="63" spans="1:5" ht="12.75">
      <c r="A63" t="s">
        <v>58</v>
      </c>
      <c r="E63" s="39" t="s">
        <v>5</v>
      </c>
    </row>
    <row r="64" spans="1:16" ht="12.75">
      <c r="A64" t="s">
        <v>50</v>
      </c>
      <c s="34" t="s">
        <v>539</v>
      </c>
      <c s="34" t="s">
        <v>887</v>
      </c>
      <c s="35" t="s">
        <v>5</v>
      </c>
      <c s="6" t="s">
        <v>888</v>
      </c>
      <c s="36" t="s">
        <v>68</v>
      </c>
      <c s="37">
        <v>17.877</v>
      </c>
      <c s="36">
        <v>0.05612</v>
      </c>
      <c s="36">
        <f>ROUND(G64*H64,6)</f>
      </c>
      <c r="L64" s="38">
        <v>0</v>
      </c>
      <c s="32">
        <f>ROUND(ROUND(L64,2)*ROUND(G64,3),2)</f>
      </c>
      <c s="36" t="s">
        <v>761</v>
      </c>
      <c>
        <f>(M64*21)/100</f>
      </c>
      <c t="s">
        <v>28</v>
      </c>
    </row>
    <row r="65" spans="1:5" ht="12.75">
      <c r="A65" s="35" t="s">
        <v>56</v>
      </c>
      <c r="E65" s="39" t="s">
        <v>888</v>
      </c>
    </row>
    <row r="66" spans="1:5" ht="12.75">
      <c r="A66" s="35" t="s">
        <v>57</v>
      </c>
      <c r="E66" s="40" t="s">
        <v>5</v>
      </c>
    </row>
    <row r="67" spans="1:5" ht="12.75">
      <c r="A67" t="s">
        <v>58</v>
      </c>
      <c r="E67" s="39" t="s">
        <v>5</v>
      </c>
    </row>
    <row r="68" spans="1:16" ht="38.25">
      <c r="A68" t="s">
        <v>50</v>
      </c>
      <c s="34" t="s">
        <v>542</v>
      </c>
      <c s="34" t="s">
        <v>884</v>
      </c>
      <c s="35" t="s">
        <v>80</v>
      </c>
      <c s="6" t="s">
        <v>885</v>
      </c>
      <c s="36" t="s">
        <v>68</v>
      </c>
      <c s="37">
        <v>3.9</v>
      </c>
      <c s="36">
        <v>0.07287</v>
      </c>
      <c s="36">
        <f>ROUND(G68*H68,6)</f>
      </c>
      <c r="L68" s="38">
        <v>0</v>
      </c>
      <c s="32">
        <f>ROUND(ROUND(L68,2)*ROUND(G68,3),2)</f>
      </c>
      <c s="36" t="s">
        <v>55</v>
      </c>
      <c>
        <f>(M68*21)/100</f>
      </c>
      <c t="s">
        <v>28</v>
      </c>
    </row>
    <row r="69" spans="1:5" ht="38.25">
      <c r="A69" s="35" t="s">
        <v>56</v>
      </c>
      <c r="E69" s="39" t="s">
        <v>885</v>
      </c>
    </row>
    <row r="70" spans="1:5" ht="12.75">
      <c r="A70" s="35" t="s">
        <v>57</v>
      </c>
      <c r="E70" s="40" t="s">
        <v>1002</v>
      </c>
    </row>
    <row r="71" spans="1:5" ht="12.75">
      <c r="A71" t="s">
        <v>58</v>
      </c>
      <c r="E71" s="39" t="s">
        <v>5</v>
      </c>
    </row>
    <row r="72" spans="1:16" ht="12.75">
      <c r="A72" t="s">
        <v>50</v>
      </c>
      <c s="34" t="s">
        <v>545</v>
      </c>
      <c s="34" t="s">
        <v>890</v>
      </c>
      <c s="35" t="s">
        <v>5</v>
      </c>
      <c s="6" t="s">
        <v>891</v>
      </c>
      <c s="36" t="s">
        <v>68</v>
      </c>
      <c s="37">
        <v>3.939</v>
      </c>
      <c s="36">
        <v>0.046</v>
      </c>
      <c s="36">
        <f>ROUND(G72*H72,6)</f>
      </c>
      <c r="L72" s="38">
        <v>0</v>
      </c>
      <c s="32">
        <f>ROUND(ROUND(L72,2)*ROUND(G72,3),2)</f>
      </c>
      <c s="36" t="s">
        <v>761</v>
      </c>
      <c>
        <f>(M72*21)/100</f>
      </c>
      <c t="s">
        <v>28</v>
      </c>
    </row>
    <row r="73" spans="1:5" ht="12.75">
      <c r="A73" s="35" t="s">
        <v>56</v>
      </c>
      <c r="E73" s="39" t="s">
        <v>891</v>
      </c>
    </row>
    <row r="74" spans="1:5" ht="12.75">
      <c r="A74" s="35" t="s">
        <v>57</v>
      </c>
      <c r="E74" s="40" t="s">
        <v>5</v>
      </c>
    </row>
    <row r="75" spans="1:5" ht="12.75">
      <c r="A75" t="s">
        <v>58</v>
      </c>
      <c r="E75" s="39" t="s">
        <v>5</v>
      </c>
    </row>
    <row r="76" spans="1:13" ht="12.75">
      <c r="A76" t="s">
        <v>47</v>
      </c>
      <c r="C76" s="31" t="s">
        <v>844</v>
      </c>
      <c r="E76" s="33" t="s">
        <v>845</v>
      </c>
      <c r="J76" s="32">
        <f>0</f>
      </c>
      <c s="32">
        <f>0</f>
      </c>
      <c s="32">
        <f>0+L77</f>
      </c>
      <c s="32">
        <f>0+M77</f>
      </c>
    </row>
    <row r="77" spans="1:16" ht="25.5">
      <c r="A77" t="s">
        <v>50</v>
      </c>
      <c s="34" t="s">
        <v>546</v>
      </c>
      <c s="34" t="s">
        <v>892</v>
      </c>
      <c s="35" t="s">
        <v>5</v>
      </c>
      <c s="6" t="s">
        <v>893</v>
      </c>
      <c s="36" t="s">
        <v>777</v>
      </c>
      <c s="37">
        <v>15.613</v>
      </c>
      <c s="36">
        <v>0</v>
      </c>
      <c s="36">
        <f>ROUND(G77*H77,6)</f>
      </c>
      <c r="L77" s="38">
        <v>0</v>
      </c>
      <c s="32">
        <f>ROUND(ROUND(L77,2)*ROUND(G77,3),2)</f>
      </c>
      <c s="36" t="s">
        <v>55</v>
      </c>
      <c>
        <f>(M77*21)/100</f>
      </c>
      <c t="s">
        <v>28</v>
      </c>
    </row>
    <row r="78" spans="1:5" ht="25.5">
      <c r="A78" s="35" t="s">
        <v>56</v>
      </c>
      <c r="E78" s="39" t="s">
        <v>893</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1007</v>
      </c>
      <c r="E8" s="30" t="s">
        <v>1006</v>
      </c>
      <c r="J8" s="29">
        <f>0+J9</f>
      </c>
      <c s="29">
        <f>0+K9</f>
      </c>
      <c s="29">
        <f>0+L9</f>
      </c>
      <c s="29">
        <f>0+M9</f>
      </c>
    </row>
    <row r="9" spans="1:13" ht="12.75">
      <c r="A9" t="s">
        <v>47</v>
      </c>
      <c r="C9" s="31" t="s">
        <v>1008</v>
      </c>
      <c r="E9" s="33" t="s">
        <v>1009</v>
      </c>
      <c r="J9" s="32">
        <f>0</f>
      </c>
      <c s="32">
        <f>0</f>
      </c>
      <c s="32">
        <f>0+L10</f>
      </c>
      <c s="32">
        <f>0+M10</f>
      </c>
    </row>
    <row r="10" spans="1:16" ht="12.75">
      <c r="A10" t="s">
        <v>50</v>
      </c>
      <c s="34" t="s">
        <v>80</v>
      </c>
      <c s="34" t="s">
        <v>742</v>
      </c>
      <c s="35" t="s">
        <v>5</v>
      </c>
      <c s="6" t="s">
        <v>1010</v>
      </c>
      <c s="36" t="s">
        <v>744</v>
      </c>
      <c s="37">
        <v>1</v>
      </c>
      <c s="36">
        <v>0</v>
      </c>
      <c s="36">
        <f>ROUND(G10*H10,6)</f>
      </c>
      <c r="L10" s="38">
        <v>0</v>
      </c>
      <c s="32">
        <f>ROUND(ROUND(L10,2)*ROUND(G10,3),2)</f>
      </c>
      <c s="36" t="s">
        <v>55</v>
      </c>
      <c>
        <f>(M10*21)/100</f>
      </c>
      <c t="s">
        <v>28</v>
      </c>
    </row>
    <row r="11" spans="1:5" ht="12.75">
      <c r="A11" s="35" t="s">
        <v>56</v>
      </c>
      <c r="E11" s="39" t="s">
        <v>1010</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1013</v>
      </c>
      <c r="E8" s="30" t="s">
        <v>1012</v>
      </c>
      <c r="J8" s="29">
        <f>0+J9+J14</f>
      </c>
      <c s="29">
        <f>0+K9+K14</f>
      </c>
      <c s="29">
        <f>0+L9+L14</f>
      </c>
      <c s="29">
        <f>0+M9+M14</f>
      </c>
    </row>
    <row r="9" spans="1:13" ht="12.75">
      <c r="A9" t="s">
        <v>47</v>
      </c>
      <c r="C9" s="31" t="s">
        <v>110</v>
      </c>
      <c r="E9" s="33" t="s">
        <v>825</v>
      </c>
      <c r="J9" s="32">
        <f>0</f>
      </c>
      <c s="32">
        <f>0</f>
      </c>
      <c s="32">
        <f>0+L10</f>
      </c>
      <c s="32">
        <f>0+M10</f>
      </c>
    </row>
    <row r="10" spans="1:16" ht="38.25">
      <c r="A10" t="s">
        <v>50</v>
      </c>
      <c s="34" t="s">
        <v>80</v>
      </c>
      <c s="34" t="s">
        <v>1014</v>
      </c>
      <c s="35" t="s">
        <v>5</v>
      </c>
      <c s="6" t="s">
        <v>1015</v>
      </c>
      <c s="36" t="s">
        <v>768</v>
      </c>
      <c s="37">
        <v>230.866</v>
      </c>
      <c s="36">
        <v>0</v>
      </c>
      <c s="36">
        <f>ROUND(G10*H10,6)</f>
      </c>
      <c r="L10" s="38">
        <v>0</v>
      </c>
      <c s="32">
        <f>ROUND(ROUND(L10,2)*ROUND(G10,3),2)</f>
      </c>
      <c s="36" t="s">
        <v>761</v>
      </c>
      <c>
        <f>(M10*21)/100</f>
      </c>
      <c t="s">
        <v>28</v>
      </c>
    </row>
    <row r="11" spans="1:5" ht="38.25">
      <c r="A11" s="35" t="s">
        <v>56</v>
      </c>
      <c r="E11" s="39" t="s">
        <v>1016</v>
      </c>
    </row>
    <row r="12" spans="1:5" ht="12.75">
      <c r="A12" s="35" t="s">
        <v>57</v>
      </c>
      <c r="E12" s="40" t="s">
        <v>1017</v>
      </c>
    </row>
    <row r="13" spans="1:5" ht="12.75">
      <c r="A13" t="s">
        <v>58</v>
      </c>
      <c r="E13" s="39" t="s">
        <v>5</v>
      </c>
    </row>
    <row r="14" spans="1:13" ht="12.75">
      <c r="A14" t="s">
        <v>47</v>
      </c>
      <c r="C14" s="31" t="s">
        <v>833</v>
      </c>
      <c r="E14" s="33" t="s">
        <v>834</v>
      </c>
      <c r="J14" s="32">
        <f>0</f>
      </c>
      <c s="32">
        <f>0</f>
      </c>
      <c s="32">
        <f>0+L15+L19+L23+L27</f>
      </c>
      <c s="32">
        <f>0+M15+M19+M23+M27</f>
      </c>
    </row>
    <row r="15" spans="1:16" ht="25.5">
      <c r="A15" t="s">
        <v>50</v>
      </c>
      <c s="34" t="s">
        <v>28</v>
      </c>
      <c s="34" t="s">
        <v>1018</v>
      </c>
      <c s="35" t="s">
        <v>5</v>
      </c>
      <c s="6" t="s">
        <v>1019</v>
      </c>
      <c s="36" t="s">
        <v>777</v>
      </c>
      <c s="37">
        <v>80.803</v>
      </c>
      <c s="36">
        <v>0</v>
      </c>
      <c s="36">
        <f>ROUND(G15*H15,6)</f>
      </c>
      <c r="L15" s="38">
        <v>0</v>
      </c>
      <c s="32">
        <f>ROUND(ROUND(L15,2)*ROUND(G15,3),2)</f>
      </c>
      <c s="36" t="s">
        <v>761</v>
      </c>
      <c>
        <f>(M15*21)/100</f>
      </c>
      <c t="s">
        <v>28</v>
      </c>
    </row>
    <row r="16" spans="1:5" ht="25.5">
      <c r="A16" s="35" t="s">
        <v>56</v>
      </c>
      <c r="E16" s="39" t="s">
        <v>1019</v>
      </c>
    </row>
    <row r="17" spans="1:5" ht="12.75">
      <c r="A17" s="35" t="s">
        <v>57</v>
      </c>
      <c r="E17" s="40" t="s">
        <v>5</v>
      </c>
    </row>
    <row r="18" spans="1:5" ht="12.75">
      <c r="A18" t="s">
        <v>58</v>
      </c>
      <c r="E18" s="39" t="s">
        <v>5</v>
      </c>
    </row>
    <row r="19" spans="1:16" ht="25.5">
      <c r="A19" t="s">
        <v>50</v>
      </c>
      <c s="34" t="s">
        <v>26</v>
      </c>
      <c s="34" t="s">
        <v>1020</v>
      </c>
      <c s="35" t="s">
        <v>5</v>
      </c>
      <c s="6" t="s">
        <v>1021</v>
      </c>
      <c s="36" t="s">
        <v>777</v>
      </c>
      <c s="37">
        <v>80.803</v>
      </c>
      <c s="36">
        <v>0</v>
      </c>
      <c s="36">
        <f>ROUND(G19*H19,6)</f>
      </c>
      <c r="L19" s="38">
        <v>0</v>
      </c>
      <c s="32">
        <f>ROUND(ROUND(L19,2)*ROUND(G19,3),2)</f>
      </c>
      <c s="36" t="s">
        <v>761</v>
      </c>
      <c>
        <f>(M19*21)/100</f>
      </c>
      <c t="s">
        <v>28</v>
      </c>
    </row>
    <row r="20" spans="1:5" ht="25.5">
      <c r="A20" s="35" t="s">
        <v>56</v>
      </c>
      <c r="E20" s="39" t="s">
        <v>1021</v>
      </c>
    </row>
    <row r="21" spans="1:5" ht="12.75">
      <c r="A21" s="35" t="s">
        <v>57</v>
      </c>
      <c r="E21" s="40" t="s">
        <v>5</v>
      </c>
    </row>
    <row r="22" spans="1:5" ht="12.75">
      <c r="A22" t="s">
        <v>58</v>
      </c>
      <c r="E22" s="39" t="s">
        <v>5</v>
      </c>
    </row>
    <row r="23" spans="1:16" ht="25.5">
      <c r="A23" t="s">
        <v>50</v>
      </c>
      <c s="34" t="s">
        <v>511</v>
      </c>
      <c s="34" t="s">
        <v>1022</v>
      </c>
      <c s="35" t="s">
        <v>5</v>
      </c>
      <c s="6" t="s">
        <v>1023</v>
      </c>
      <c s="36" t="s">
        <v>777</v>
      </c>
      <c s="37">
        <v>727.227</v>
      </c>
      <c s="36">
        <v>0</v>
      </c>
      <c s="36">
        <f>ROUND(G23*H23,6)</f>
      </c>
      <c r="L23" s="38">
        <v>0</v>
      </c>
      <c s="32">
        <f>ROUND(ROUND(L23,2)*ROUND(G23,3),2)</f>
      </c>
      <c s="36" t="s">
        <v>761</v>
      </c>
      <c>
        <f>(M23*21)/100</f>
      </c>
      <c t="s">
        <v>28</v>
      </c>
    </row>
    <row r="24" spans="1:5" ht="25.5">
      <c r="A24" s="35" t="s">
        <v>56</v>
      </c>
      <c r="E24" s="39" t="s">
        <v>1023</v>
      </c>
    </row>
    <row r="25" spans="1:5" ht="12.75">
      <c r="A25" s="35" t="s">
        <v>57</v>
      </c>
      <c r="E25" s="40" t="s">
        <v>5</v>
      </c>
    </row>
    <row r="26" spans="1:5" ht="12.75">
      <c r="A26" t="s">
        <v>58</v>
      </c>
      <c r="E26" s="39" t="s">
        <v>5</v>
      </c>
    </row>
    <row r="27" spans="1:16" ht="25.5">
      <c r="A27" t="s">
        <v>50</v>
      </c>
      <c s="34" t="s">
        <v>514</v>
      </c>
      <c s="34" t="s">
        <v>1024</v>
      </c>
      <c s="35" t="s">
        <v>5</v>
      </c>
      <c s="6" t="s">
        <v>1025</v>
      </c>
      <c s="36" t="s">
        <v>777</v>
      </c>
      <c s="37">
        <v>80.803</v>
      </c>
      <c s="36">
        <v>0</v>
      </c>
      <c s="36">
        <f>ROUND(G27*H27,6)</f>
      </c>
      <c r="L27" s="38">
        <v>0</v>
      </c>
      <c s="32">
        <f>ROUND(ROUND(L27,2)*ROUND(G27,3),2)</f>
      </c>
      <c s="36" t="s">
        <v>761</v>
      </c>
      <c>
        <f>(M27*21)/100</f>
      </c>
      <c t="s">
        <v>28</v>
      </c>
    </row>
    <row r="28" spans="1:5" ht="25.5">
      <c r="A28" s="35" t="s">
        <v>56</v>
      </c>
      <c r="E28" s="39" t="s">
        <v>1025</v>
      </c>
    </row>
    <row r="29" spans="1:5" ht="12.75">
      <c r="A29" s="35" t="s">
        <v>57</v>
      </c>
      <c r="E29" s="40" t="s">
        <v>5</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COUNTIFS(L8:L223,"=0",A8:A223,"P")+COUNTIFS(L8:L223,"",A8:A223,"P")+SUM(Q8:Q223)</f>
      </c>
    </row>
    <row r="8" spans="1:13" ht="12.75">
      <c r="A8" t="s">
        <v>45</v>
      </c>
      <c r="C8" s="28" t="s">
        <v>1028</v>
      </c>
      <c r="E8" s="30" t="s">
        <v>1027</v>
      </c>
      <c r="J8" s="29">
        <f>0+J9+J110+J135+J140+J145+J170+J183+J192+J205+J222</f>
      </c>
      <c s="29">
        <f>0+K9+K110+K135+K140+K145+K170+K183+K192+K205+K222</f>
      </c>
      <c s="29">
        <f>0+L9+L110+L135+L140+L145+L170+L183+L192+L205+L222</f>
      </c>
      <c s="29">
        <f>0+M9+M110+M135+M140+M145+M170+M183+M192+M205+M222</f>
      </c>
    </row>
    <row r="9" spans="1:13" ht="12.75">
      <c r="A9" t="s">
        <v>47</v>
      </c>
      <c r="C9" s="31" t="s">
        <v>80</v>
      </c>
      <c r="E9" s="33" t="s">
        <v>758</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876</v>
      </c>
      <c s="35" t="s">
        <v>5</v>
      </c>
      <c s="6" t="s">
        <v>877</v>
      </c>
      <c s="36" t="s">
        <v>768</v>
      </c>
      <c s="37">
        <v>13.226</v>
      </c>
      <c s="36">
        <v>0</v>
      </c>
      <c s="36">
        <f>ROUND(G10*H10,6)</f>
      </c>
      <c r="L10" s="38">
        <v>0</v>
      </c>
      <c s="32">
        <f>ROUND(ROUND(L10,2)*ROUND(G10,3),2)</f>
      </c>
      <c s="36" t="s">
        <v>761</v>
      </c>
      <c>
        <f>(M10*21)/100</f>
      </c>
      <c t="s">
        <v>28</v>
      </c>
    </row>
    <row r="11" spans="1:5" ht="25.5">
      <c r="A11" s="35" t="s">
        <v>56</v>
      </c>
      <c r="E11" s="39" t="s">
        <v>877</v>
      </c>
    </row>
    <row r="12" spans="1:5" ht="12.75">
      <c r="A12" s="35" t="s">
        <v>57</v>
      </c>
      <c r="E12" s="40" t="s">
        <v>1029</v>
      </c>
    </row>
    <row r="13" spans="1:5" ht="12.75">
      <c r="A13" t="s">
        <v>58</v>
      </c>
      <c r="E13" s="39" t="s">
        <v>5</v>
      </c>
    </row>
    <row r="14" spans="1:16" ht="25.5">
      <c r="A14" t="s">
        <v>50</v>
      </c>
      <c s="34" t="s">
        <v>28</v>
      </c>
      <c s="34" t="s">
        <v>1030</v>
      </c>
      <c s="35" t="s">
        <v>5</v>
      </c>
      <c s="6" t="s">
        <v>1031</v>
      </c>
      <c s="36" t="s">
        <v>768</v>
      </c>
      <c s="37">
        <v>144.75</v>
      </c>
      <c s="36">
        <v>0</v>
      </c>
      <c s="36">
        <f>ROUND(G14*H14,6)</f>
      </c>
      <c r="L14" s="38">
        <v>0</v>
      </c>
      <c s="32">
        <f>ROUND(ROUND(L14,2)*ROUND(G14,3),2)</f>
      </c>
      <c s="36" t="s">
        <v>761</v>
      </c>
      <c>
        <f>(M14*21)/100</f>
      </c>
      <c t="s">
        <v>28</v>
      </c>
    </row>
    <row r="15" spans="1:5" ht="25.5">
      <c r="A15" s="35" t="s">
        <v>56</v>
      </c>
      <c r="E15" s="39" t="s">
        <v>1031</v>
      </c>
    </row>
    <row r="16" spans="1:5" ht="12.75">
      <c r="A16" s="35" t="s">
        <v>57</v>
      </c>
      <c r="E16" s="40" t="s">
        <v>1032</v>
      </c>
    </row>
    <row r="17" spans="1:5" ht="12.75">
      <c r="A17" t="s">
        <v>58</v>
      </c>
      <c r="E17" s="39" t="s">
        <v>5</v>
      </c>
    </row>
    <row r="18" spans="1:16" ht="25.5">
      <c r="A18" t="s">
        <v>50</v>
      </c>
      <c s="34" t="s">
        <v>26</v>
      </c>
      <c s="34" t="s">
        <v>1033</v>
      </c>
      <c s="35" t="s">
        <v>5</v>
      </c>
      <c s="6" t="s">
        <v>1034</v>
      </c>
      <c s="36" t="s">
        <v>768</v>
      </c>
      <c s="37">
        <v>43.14</v>
      </c>
      <c s="36">
        <v>0</v>
      </c>
      <c s="36">
        <f>ROUND(G18*H18,6)</f>
      </c>
      <c r="L18" s="38">
        <v>0</v>
      </c>
      <c s="32">
        <f>ROUND(ROUND(L18,2)*ROUND(G18,3),2)</f>
      </c>
      <c s="36" t="s">
        <v>761</v>
      </c>
      <c>
        <f>(M18*21)/100</f>
      </c>
      <c t="s">
        <v>28</v>
      </c>
    </row>
    <row r="19" spans="1:5" ht="25.5">
      <c r="A19" s="35" t="s">
        <v>56</v>
      </c>
      <c r="E19" s="39" t="s">
        <v>1034</v>
      </c>
    </row>
    <row r="20" spans="1:5" ht="38.25">
      <c r="A20" s="35" t="s">
        <v>57</v>
      </c>
      <c r="E20" s="40" t="s">
        <v>1035</v>
      </c>
    </row>
    <row r="21" spans="1:5" ht="12.75">
      <c r="A21" t="s">
        <v>58</v>
      </c>
      <c r="E21" s="39" t="s">
        <v>5</v>
      </c>
    </row>
    <row r="22" spans="1:16" ht="38.25">
      <c r="A22" t="s">
        <v>50</v>
      </c>
      <c s="34" t="s">
        <v>511</v>
      </c>
      <c s="34" t="s">
        <v>770</v>
      </c>
      <c s="35" t="s">
        <v>5</v>
      </c>
      <c s="6" t="s">
        <v>771</v>
      </c>
      <c s="36" t="s">
        <v>768</v>
      </c>
      <c s="37">
        <v>201.15</v>
      </c>
      <c s="36">
        <v>0</v>
      </c>
      <c s="36">
        <f>ROUND(G22*H22,6)</f>
      </c>
      <c r="L22" s="38">
        <v>0</v>
      </c>
      <c s="32">
        <f>ROUND(ROUND(L22,2)*ROUND(G22,3),2)</f>
      </c>
      <c s="36" t="s">
        <v>761</v>
      </c>
      <c>
        <f>(M22*21)/100</f>
      </c>
      <c t="s">
        <v>28</v>
      </c>
    </row>
    <row r="23" spans="1:5" ht="38.25">
      <c r="A23" s="35" t="s">
        <v>56</v>
      </c>
      <c r="E23" s="39" t="s">
        <v>772</v>
      </c>
    </row>
    <row r="24" spans="1:5" ht="25.5">
      <c r="A24" s="35" t="s">
        <v>57</v>
      </c>
      <c r="E24" s="42" t="s">
        <v>1036</v>
      </c>
    </row>
    <row r="25" spans="1:5" ht="12.75">
      <c r="A25" t="s">
        <v>58</v>
      </c>
      <c r="E25" s="39" t="s">
        <v>5</v>
      </c>
    </row>
    <row r="26" spans="1:16" ht="38.25">
      <c r="A26" t="s">
        <v>50</v>
      </c>
      <c s="34" t="s">
        <v>514</v>
      </c>
      <c s="34" t="s">
        <v>773</v>
      </c>
      <c s="35" t="s">
        <v>5</v>
      </c>
      <c s="6" t="s">
        <v>771</v>
      </c>
      <c s="36" t="s">
        <v>768</v>
      </c>
      <c s="37">
        <v>12505.75</v>
      </c>
      <c s="36">
        <v>0</v>
      </c>
      <c s="36">
        <f>ROUND(G26*H26,6)</f>
      </c>
      <c r="L26" s="38">
        <v>0</v>
      </c>
      <c s="32">
        <f>ROUND(ROUND(L26,2)*ROUND(G26,3),2)</f>
      </c>
      <c s="36" t="s">
        <v>761</v>
      </c>
      <c>
        <f>(M26*21)/100</f>
      </c>
      <c t="s">
        <v>28</v>
      </c>
    </row>
    <row r="27" spans="1:5" ht="51">
      <c r="A27" s="35" t="s">
        <v>56</v>
      </c>
      <c r="E27" s="39" t="s">
        <v>774</v>
      </c>
    </row>
    <row r="28" spans="1:5" ht="12.75">
      <c r="A28" s="35" t="s">
        <v>57</v>
      </c>
      <c r="E28" s="40" t="s">
        <v>5</v>
      </c>
    </row>
    <row r="29" spans="1:5" ht="12.75">
      <c r="A29" t="s">
        <v>58</v>
      </c>
      <c r="E29" s="39" t="s">
        <v>5</v>
      </c>
    </row>
    <row r="30" spans="1:16" ht="25.5">
      <c r="A30" t="s">
        <v>50</v>
      </c>
      <c s="34" t="s">
        <v>27</v>
      </c>
      <c s="34" t="s">
        <v>775</v>
      </c>
      <c s="35" t="s">
        <v>5</v>
      </c>
      <c s="6" t="s">
        <v>776</v>
      </c>
      <c s="36" t="s">
        <v>777</v>
      </c>
      <c s="37">
        <v>321.84</v>
      </c>
      <c s="36">
        <v>0</v>
      </c>
      <c s="36">
        <f>ROUND(G30*H30,6)</f>
      </c>
      <c r="L30" s="38">
        <v>0</v>
      </c>
      <c s="32">
        <f>ROUND(ROUND(L30,2)*ROUND(G30,3),2)</f>
      </c>
      <c s="36" t="s">
        <v>761</v>
      </c>
      <c>
        <f>(M30*21)/100</f>
      </c>
      <c t="s">
        <v>28</v>
      </c>
    </row>
    <row r="31" spans="1:5" ht="25.5">
      <c r="A31" s="35" t="s">
        <v>56</v>
      </c>
      <c r="E31" s="39" t="s">
        <v>776</v>
      </c>
    </row>
    <row r="32" spans="1:5" ht="12.75">
      <c r="A32" s="35" t="s">
        <v>57</v>
      </c>
      <c r="E32" s="40" t="s">
        <v>5</v>
      </c>
    </row>
    <row r="33" spans="1:5" ht="12.75">
      <c r="A33" t="s">
        <v>58</v>
      </c>
      <c r="E33" s="39" t="s">
        <v>5</v>
      </c>
    </row>
    <row r="34" spans="1:16" ht="25.5">
      <c r="A34" t="s">
        <v>50</v>
      </c>
      <c s="34" t="s">
        <v>519</v>
      </c>
      <c s="34" t="s">
        <v>1037</v>
      </c>
      <c s="35" t="s">
        <v>5</v>
      </c>
      <c s="6" t="s">
        <v>1038</v>
      </c>
      <c s="36" t="s">
        <v>768</v>
      </c>
      <c s="37">
        <v>123.55</v>
      </c>
      <c s="36">
        <v>0</v>
      </c>
      <c s="36">
        <f>ROUND(G34*H34,6)</f>
      </c>
      <c r="L34" s="38">
        <v>0</v>
      </c>
      <c s="32">
        <f>ROUND(ROUND(L34,2)*ROUND(G34,3),2)</f>
      </c>
      <c s="36" t="s">
        <v>761</v>
      </c>
      <c>
        <f>(M34*21)/100</f>
      </c>
      <c t="s">
        <v>28</v>
      </c>
    </row>
    <row r="35" spans="1:5" ht="38.25">
      <c r="A35" s="35" t="s">
        <v>56</v>
      </c>
      <c r="E35" s="39" t="s">
        <v>1039</v>
      </c>
    </row>
    <row r="36" spans="1:5" ht="38.25">
      <c r="A36" s="35" t="s">
        <v>57</v>
      </c>
      <c r="E36" s="40" t="s">
        <v>1040</v>
      </c>
    </row>
    <row r="37" spans="1:5" ht="12.75">
      <c r="A37" t="s">
        <v>58</v>
      </c>
      <c r="E37" s="39" t="s">
        <v>5</v>
      </c>
    </row>
    <row r="38" spans="1:16" ht="12.75">
      <c r="A38" t="s">
        <v>50</v>
      </c>
      <c s="34" t="s">
        <v>522</v>
      </c>
      <c s="34" t="s">
        <v>1041</v>
      </c>
      <c s="35" t="s">
        <v>5</v>
      </c>
      <c s="6" t="s">
        <v>1042</v>
      </c>
      <c s="36" t="s">
        <v>777</v>
      </c>
      <c s="37">
        <v>232.274</v>
      </c>
      <c s="36">
        <v>1</v>
      </c>
      <c s="36">
        <f>ROUND(G38*H38,6)</f>
      </c>
      <c r="L38" s="38">
        <v>0</v>
      </c>
      <c s="32">
        <f>ROUND(ROUND(L38,2)*ROUND(G38,3),2)</f>
      </c>
      <c s="36" t="s">
        <v>55</v>
      </c>
      <c>
        <f>(M38*21)/100</f>
      </c>
      <c t="s">
        <v>28</v>
      </c>
    </row>
    <row r="39" spans="1:5" ht="12.75">
      <c r="A39" s="35" t="s">
        <v>56</v>
      </c>
      <c r="E39" s="39" t="s">
        <v>1042</v>
      </c>
    </row>
    <row r="40" spans="1:5" ht="12.75">
      <c r="A40" s="35" t="s">
        <v>57</v>
      </c>
      <c r="E40" s="40" t="s">
        <v>5</v>
      </c>
    </row>
    <row r="41" spans="1:5" ht="12.75">
      <c r="A41" t="s">
        <v>58</v>
      </c>
      <c r="E41" s="39" t="s">
        <v>5</v>
      </c>
    </row>
    <row r="42" spans="1:16" ht="25.5">
      <c r="A42" t="s">
        <v>50</v>
      </c>
      <c s="34" t="s">
        <v>525</v>
      </c>
      <c s="34" t="s">
        <v>1043</v>
      </c>
      <c s="35" t="s">
        <v>5</v>
      </c>
      <c s="6" t="s">
        <v>1044</v>
      </c>
      <c s="36" t="s">
        <v>459</v>
      </c>
      <c s="37">
        <v>47.74</v>
      </c>
      <c s="36">
        <v>0</v>
      </c>
      <c s="36">
        <f>ROUND(G42*H42,6)</f>
      </c>
      <c r="L42" s="38">
        <v>0</v>
      </c>
      <c s="32">
        <f>ROUND(ROUND(L42,2)*ROUND(G42,3),2)</f>
      </c>
      <c s="36" t="s">
        <v>761</v>
      </c>
      <c>
        <f>(M42*21)/100</f>
      </c>
      <c t="s">
        <v>28</v>
      </c>
    </row>
    <row r="43" spans="1:5" ht="38.25">
      <c r="A43" s="35" t="s">
        <v>56</v>
      </c>
      <c r="E43" s="39" t="s">
        <v>1045</v>
      </c>
    </row>
    <row r="44" spans="1:5" ht="12.75">
      <c r="A44" s="35" t="s">
        <v>57</v>
      </c>
      <c r="E44" s="40" t="s">
        <v>5</v>
      </c>
    </row>
    <row r="45" spans="1:5" ht="12.75">
      <c r="A45" t="s">
        <v>58</v>
      </c>
      <c r="E45" s="39" t="s">
        <v>5</v>
      </c>
    </row>
    <row r="46" spans="1:16" ht="25.5">
      <c r="A46" t="s">
        <v>50</v>
      </c>
      <c s="34" t="s">
        <v>527</v>
      </c>
      <c s="34" t="s">
        <v>1046</v>
      </c>
      <c s="35" t="s">
        <v>5</v>
      </c>
      <c s="6" t="s">
        <v>1047</v>
      </c>
      <c s="36" t="s">
        <v>459</v>
      </c>
      <c s="37">
        <v>47.74</v>
      </c>
      <c s="36">
        <v>0</v>
      </c>
      <c s="36">
        <f>ROUND(G46*H46,6)</f>
      </c>
      <c r="L46" s="38">
        <v>0</v>
      </c>
      <c s="32">
        <f>ROUND(ROUND(L46,2)*ROUND(G46,3),2)</f>
      </c>
      <c s="36" t="s">
        <v>761</v>
      </c>
      <c>
        <f>(M46*21)/100</f>
      </c>
      <c t="s">
        <v>28</v>
      </c>
    </row>
    <row r="47" spans="1:5" ht="25.5">
      <c r="A47" s="35" t="s">
        <v>56</v>
      </c>
      <c r="E47" s="39" t="s">
        <v>1047</v>
      </c>
    </row>
    <row r="48" spans="1:5" ht="12.75">
      <c r="A48" s="35" t="s">
        <v>57</v>
      </c>
      <c r="E48" s="40" t="s">
        <v>1048</v>
      </c>
    </row>
    <row r="49" spans="1:5" ht="12.75">
      <c r="A49" t="s">
        <v>58</v>
      </c>
      <c r="E49" s="39" t="s">
        <v>5</v>
      </c>
    </row>
    <row r="50" spans="1:16" ht="12.75">
      <c r="A50" t="s">
        <v>50</v>
      </c>
      <c s="34" t="s">
        <v>530</v>
      </c>
      <c s="34" t="s">
        <v>1049</v>
      </c>
      <c s="35" t="s">
        <v>5</v>
      </c>
      <c s="6" t="s">
        <v>1050</v>
      </c>
      <c s="36" t="s">
        <v>768</v>
      </c>
      <c s="37">
        <v>2.387</v>
      </c>
      <c s="36">
        <v>0.21</v>
      </c>
      <c s="36">
        <f>ROUND(G50*H50,6)</f>
      </c>
      <c r="L50" s="38">
        <v>0</v>
      </c>
      <c s="32">
        <f>ROUND(ROUND(L50,2)*ROUND(G50,3),2)</f>
      </c>
      <c s="36" t="s">
        <v>761</v>
      </c>
      <c>
        <f>(M50*21)/100</f>
      </c>
      <c t="s">
        <v>28</v>
      </c>
    </row>
    <row r="51" spans="1:5" ht="12.75">
      <c r="A51" s="35" t="s">
        <v>56</v>
      </c>
      <c r="E51" s="39" t="s">
        <v>1050</v>
      </c>
    </row>
    <row r="52" spans="1:5" ht="12.75">
      <c r="A52" s="35" t="s">
        <v>57</v>
      </c>
      <c r="E52" s="40" t="s">
        <v>1051</v>
      </c>
    </row>
    <row r="53" spans="1:5" ht="12.75">
      <c r="A53" t="s">
        <v>58</v>
      </c>
      <c r="E53" s="39" t="s">
        <v>5</v>
      </c>
    </row>
    <row r="54" spans="1:16" ht="25.5">
      <c r="A54" t="s">
        <v>50</v>
      </c>
      <c s="34" t="s">
        <v>533</v>
      </c>
      <c s="34" t="s">
        <v>1052</v>
      </c>
      <c s="35" t="s">
        <v>5</v>
      </c>
      <c s="6" t="s">
        <v>1053</v>
      </c>
      <c s="36" t="s">
        <v>459</v>
      </c>
      <c s="37">
        <v>47.74</v>
      </c>
      <c s="36">
        <v>0</v>
      </c>
      <c s="36">
        <f>ROUND(G54*H54,6)</f>
      </c>
      <c r="L54" s="38">
        <v>0</v>
      </c>
      <c s="32">
        <f>ROUND(ROUND(L54,2)*ROUND(G54,3),2)</f>
      </c>
      <c s="36" t="s">
        <v>761</v>
      </c>
      <c>
        <f>(M54*21)/100</f>
      </c>
      <c t="s">
        <v>28</v>
      </c>
    </row>
    <row r="55" spans="1:5" ht="25.5">
      <c r="A55" s="35" t="s">
        <v>56</v>
      </c>
      <c r="E55" s="39" t="s">
        <v>1053</v>
      </c>
    </row>
    <row r="56" spans="1:5" ht="12.75">
      <c r="A56" s="35" t="s">
        <v>57</v>
      </c>
      <c r="E56" s="40" t="s">
        <v>5</v>
      </c>
    </row>
    <row r="57" spans="1:5" ht="12.75">
      <c r="A57" t="s">
        <v>58</v>
      </c>
      <c r="E57" s="39" t="s">
        <v>5</v>
      </c>
    </row>
    <row r="58" spans="1:16" ht="12.75">
      <c r="A58" t="s">
        <v>50</v>
      </c>
      <c s="34" t="s">
        <v>536</v>
      </c>
      <c s="34" t="s">
        <v>1054</v>
      </c>
      <c s="35" t="s">
        <v>5</v>
      </c>
      <c s="6" t="s">
        <v>1055</v>
      </c>
      <c s="36" t="s">
        <v>179</v>
      </c>
      <c s="37">
        <v>1.432</v>
      </c>
      <c s="36">
        <v>0.001</v>
      </c>
      <c s="36">
        <f>ROUND(G58*H58,6)</f>
      </c>
      <c r="L58" s="38">
        <v>0</v>
      </c>
      <c s="32">
        <f>ROUND(ROUND(L58,2)*ROUND(G58,3),2)</f>
      </c>
      <c s="36" t="s">
        <v>761</v>
      </c>
      <c>
        <f>(M58*21)/100</f>
      </c>
      <c t="s">
        <v>28</v>
      </c>
    </row>
    <row r="59" spans="1:5" ht="12.75">
      <c r="A59" s="35" t="s">
        <v>56</v>
      </c>
      <c r="E59" s="39" t="s">
        <v>1055</v>
      </c>
    </row>
    <row r="60" spans="1:5" ht="12.75">
      <c r="A60" s="35" t="s">
        <v>57</v>
      </c>
      <c r="E60" s="40" t="s">
        <v>5</v>
      </c>
    </row>
    <row r="61" spans="1:5" ht="12.75">
      <c r="A61" t="s">
        <v>58</v>
      </c>
      <c r="E61" s="39" t="s">
        <v>5</v>
      </c>
    </row>
    <row r="62" spans="1:16" ht="25.5">
      <c r="A62" t="s">
        <v>50</v>
      </c>
      <c s="34" t="s">
        <v>539</v>
      </c>
      <c s="34" t="s">
        <v>1056</v>
      </c>
      <c s="35" t="s">
        <v>5</v>
      </c>
      <c s="6" t="s">
        <v>1057</v>
      </c>
      <c s="36" t="s">
        <v>54</v>
      </c>
      <c s="37">
        <v>21</v>
      </c>
      <c s="36">
        <v>0</v>
      </c>
      <c s="36">
        <f>ROUND(G62*H62,6)</f>
      </c>
      <c r="L62" s="38">
        <v>0</v>
      </c>
      <c s="32">
        <f>ROUND(ROUND(L62,2)*ROUND(G62,3),2)</f>
      </c>
      <c s="36" t="s">
        <v>761</v>
      </c>
      <c>
        <f>(M62*21)/100</f>
      </c>
      <c t="s">
        <v>28</v>
      </c>
    </row>
    <row r="63" spans="1:5" ht="25.5">
      <c r="A63" s="35" t="s">
        <v>56</v>
      </c>
      <c r="E63" s="39" t="s">
        <v>1057</v>
      </c>
    </row>
    <row r="64" spans="1:5" ht="12.75">
      <c r="A64" s="35" t="s">
        <v>57</v>
      </c>
      <c r="E64" s="40" t="s">
        <v>5</v>
      </c>
    </row>
    <row r="65" spans="1:5" ht="12.75">
      <c r="A65" t="s">
        <v>58</v>
      </c>
      <c r="E65" s="39" t="s">
        <v>5</v>
      </c>
    </row>
    <row r="66" spans="1:16" ht="12.75">
      <c r="A66" t="s">
        <v>50</v>
      </c>
      <c s="34" t="s">
        <v>542</v>
      </c>
      <c s="34" t="s">
        <v>1058</v>
      </c>
      <c s="35" t="s">
        <v>5</v>
      </c>
      <c s="6" t="s">
        <v>1059</v>
      </c>
      <c s="36" t="s">
        <v>459</v>
      </c>
      <c s="37">
        <v>47.74</v>
      </c>
      <c s="36">
        <v>0</v>
      </c>
      <c s="36">
        <f>ROUND(G66*H66,6)</f>
      </c>
      <c r="L66" s="38">
        <v>0</v>
      </c>
      <c s="32">
        <f>ROUND(ROUND(L66,2)*ROUND(G66,3),2)</f>
      </c>
      <c s="36" t="s">
        <v>761</v>
      </c>
      <c>
        <f>(M66*21)/100</f>
      </c>
      <c t="s">
        <v>28</v>
      </c>
    </row>
    <row r="67" spans="1:5" ht="12.75">
      <c r="A67" s="35" t="s">
        <v>56</v>
      </c>
      <c r="E67" s="39" t="s">
        <v>1059</v>
      </c>
    </row>
    <row r="68" spans="1:5" ht="12.75">
      <c r="A68" s="35" t="s">
        <v>57</v>
      </c>
      <c r="E68" s="40" t="s">
        <v>5</v>
      </c>
    </row>
    <row r="69" spans="1:5" ht="12.75">
      <c r="A69" t="s">
        <v>58</v>
      </c>
      <c r="E69" s="39" t="s">
        <v>5</v>
      </c>
    </row>
    <row r="70" spans="1:16" ht="12.75">
      <c r="A70" t="s">
        <v>50</v>
      </c>
      <c s="34" t="s">
        <v>545</v>
      </c>
      <c s="34" t="s">
        <v>1060</v>
      </c>
      <c s="35" t="s">
        <v>5</v>
      </c>
      <c s="6" t="s">
        <v>1061</v>
      </c>
      <c s="36" t="s">
        <v>459</v>
      </c>
      <c s="37">
        <v>95.479</v>
      </c>
      <c s="36">
        <v>0</v>
      </c>
      <c s="36">
        <f>ROUND(G70*H70,6)</f>
      </c>
      <c r="L70" s="38">
        <v>0</v>
      </c>
      <c s="32">
        <f>ROUND(ROUND(L70,2)*ROUND(G70,3),2)</f>
      </c>
      <c s="36" t="s">
        <v>761</v>
      </c>
      <c>
        <f>(M70*21)/100</f>
      </c>
      <c t="s">
        <v>28</v>
      </c>
    </row>
    <row r="71" spans="1:5" ht="12.75">
      <c r="A71" s="35" t="s">
        <v>56</v>
      </c>
      <c r="E71" s="39" t="s">
        <v>1061</v>
      </c>
    </row>
    <row r="72" spans="1:5" ht="12.75">
      <c r="A72" s="35" t="s">
        <v>57</v>
      </c>
      <c r="E72" s="40" t="s">
        <v>1062</v>
      </c>
    </row>
    <row r="73" spans="1:5" ht="12.75">
      <c r="A73" t="s">
        <v>58</v>
      </c>
      <c r="E73" s="39" t="s">
        <v>5</v>
      </c>
    </row>
    <row r="74" spans="1:16" ht="12.75">
      <c r="A74" t="s">
        <v>50</v>
      </c>
      <c s="34" t="s">
        <v>546</v>
      </c>
      <c s="34" t="s">
        <v>1063</v>
      </c>
      <c s="35" t="s">
        <v>5</v>
      </c>
      <c s="6" t="s">
        <v>1064</v>
      </c>
      <c s="36" t="s">
        <v>459</v>
      </c>
      <c s="37">
        <v>47.74</v>
      </c>
      <c s="36">
        <v>0</v>
      </c>
      <c s="36">
        <f>ROUND(G74*H74,6)</f>
      </c>
      <c r="L74" s="38">
        <v>0</v>
      </c>
      <c s="32">
        <f>ROUND(ROUND(L74,2)*ROUND(G74,3),2)</f>
      </c>
      <c s="36" t="s">
        <v>761</v>
      </c>
      <c>
        <f>(M74*21)/100</f>
      </c>
      <c t="s">
        <v>28</v>
      </c>
    </row>
    <row r="75" spans="1:5" ht="12.75">
      <c r="A75" s="35" t="s">
        <v>56</v>
      </c>
      <c r="E75" s="39" t="s">
        <v>1064</v>
      </c>
    </row>
    <row r="76" spans="1:5" ht="12.75">
      <c r="A76" s="35" t="s">
        <v>57</v>
      </c>
      <c r="E76" s="40" t="s">
        <v>5</v>
      </c>
    </row>
    <row r="77" spans="1:5" ht="12.75">
      <c r="A77" t="s">
        <v>58</v>
      </c>
      <c r="E77" s="39" t="s">
        <v>5</v>
      </c>
    </row>
    <row r="78" spans="1:16" ht="25.5">
      <c r="A78" t="s">
        <v>50</v>
      </c>
      <c s="34" t="s">
        <v>549</v>
      </c>
      <c s="34" t="s">
        <v>1065</v>
      </c>
      <c s="35" t="s">
        <v>5</v>
      </c>
      <c s="6" t="s">
        <v>1066</v>
      </c>
      <c s="36" t="s">
        <v>54</v>
      </c>
      <c s="37">
        <v>21</v>
      </c>
      <c s="36">
        <v>0</v>
      </c>
      <c s="36">
        <f>ROUND(G78*H78,6)</f>
      </c>
      <c r="L78" s="38">
        <v>0</v>
      </c>
      <c s="32">
        <f>ROUND(ROUND(L78,2)*ROUND(G78,3),2)</f>
      </c>
      <c s="36" t="s">
        <v>761</v>
      </c>
      <c>
        <f>(M78*21)/100</f>
      </c>
      <c t="s">
        <v>28</v>
      </c>
    </row>
    <row r="79" spans="1:5" ht="25.5">
      <c r="A79" s="35" t="s">
        <v>56</v>
      </c>
      <c r="E79" s="39" t="s">
        <v>1066</v>
      </c>
    </row>
    <row r="80" spans="1:5" ht="12.75">
      <c r="A80" s="35" t="s">
        <v>57</v>
      </c>
      <c r="E80" s="40" t="s">
        <v>5</v>
      </c>
    </row>
    <row r="81" spans="1:5" ht="12.75">
      <c r="A81" t="s">
        <v>58</v>
      </c>
      <c r="E81" s="39" t="s">
        <v>5</v>
      </c>
    </row>
    <row r="82" spans="1:16" ht="12.75">
      <c r="A82" t="s">
        <v>50</v>
      </c>
      <c s="34" t="s">
        <v>550</v>
      </c>
      <c s="34" t="s">
        <v>1067</v>
      </c>
      <c s="35" t="s">
        <v>5</v>
      </c>
      <c s="6" t="s">
        <v>1068</v>
      </c>
      <c s="36" t="s">
        <v>54</v>
      </c>
      <c s="37">
        <v>21</v>
      </c>
      <c s="36">
        <v>0.005</v>
      </c>
      <c s="36">
        <f>ROUND(G82*H82,6)</f>
      </c>
      <c r="L82" s="38">
        <v>0</v>
      </c>
      <c s="32">
        <f>ROUND(ROUND(L82,2)*ROUND(G82,3),2)</f>
      </c>
      <c s="36" t="s">
        <v>761</v>
      </c>
      <c>
        <f>(M82*21)/100</f>
      </c>
      <c t="s">
        <v>28</v>
      </c>
    </row>
    <row r="83" spans="1:5" ht="12.75">
      <c r="A83" s="35" t="s">
        <v>56</v>
      </c>
      <c r="E83" s="39" t="s">
        <v>1068</v>
      </c>
    </row>
    <row r="84" spans="1:5" ht="12.75">
      <c r="A84" s="35" t="s">
        <v>57</v>
      </c>
      <c r="E84" s="40" t="s">
        <v>5</v>
      </c>
    </row>
    <row r="85" spans="1:5" ht="12.75">
      <c r="A85" t="s">
        <v>58</v>
      </c>
      <c r="E85" s="39" t="s">
        <v>5</v>
      </c>
    </row>
    <row r="86" spans="1:16" ht="25.5">
      <c r="A86" t="s">
        <v>50</v>
      </c>
      <c s="34" t="s">
        <v>553</v>
      </c>
      <c s="34" t="s">
        <v>1069</v>
      </c>
      <c s="35" t="s">
        <v>5</v>
      </c>
      <c s="6" t="s">
        <v>1070</v>
      </c>
      <c s="36" t="s">
        <v>459</v>
      </c>
      <c s="37">
        <v>47.74</v>
      </c>
      <c s="36">
        <v>0</v>
      </c>
      <c s="36">
        <f>ROUND(G86*H86,6)</f>
      </c>
      <c r="L86" s="38">
        <v>0</v>
      </c>
      <c s="32">
        <f>ROUND(ROUND(L86,2)*ROUND(G86,3),2)</f>
      </c>
      <c s="36" t="s">
        <v>761</v>
      </c>
      <c>
        <f>(M86*21)/100</f>
      </c>
      <c t="s">
        <v>28</v>
      </c>
    </row>
    <row r="87" spans="1:5" ht="25.5">
      <c r="A87" s="35" t="s">
        <v>56</v>
      </c>
      <c r="E87" s="39" t="s">
        <v>1071</v>
      </c>
    </row>
    <row r="88" spans="1:5" ht="12.75">
      <c r="A88" s="35" t="s">
        <v>57</v>
      </c>
      <c r="E88" s="40" t="s">
        <v>5</v>
      </c>
    </row>
    <row r="89" spans="1:5" ht="12.75">
      <c r="A89" t="s">
        <v>58</v>
      </c>
      <c r="E89" s="39" t="s">
        <v>5</v>
      </c>
    </row>
    <row r="90" spans="1:16" ht="12.75">
      <c r="A90" t="s">
        <v>50</v>
      </c>
      <c s="34" t="s">
        <v>554</v>
      </c>
      <c s="34" t="s">
        <v>1072</v>
      </c>
      <c s="35" t="s">
        <v>5</v>
      </c>
      <c s="6" t="s">
        <v>1073</v>
      </c>
      <c s="36" t="s">
        <v>1074</v>
      </c>
      <c s="37">
        <v>0.095</v>
      </c>
      <c s="36">
        <v>0.001</v>
      </c>
      <c s="36">
        <f>ROUND(G90*H90,6)</f>
      </c>
      <c r="L90" s="38">
        <v>0</v>
      </c>
      <c s="32">
        <f>ROUND(ROUND(L90,2)*ROUND(G90,3),2)</f>
      </c>
      <c s="36" t="s">
        <v>55</v>
      </c>
      <c>
        <f>(M90*21)/100</f>
      </c>
      <c t="s">
        <v>28</v>
      </c>
    </row>
    <row r="91" spans="1:5" ht="12.75">
      <c r="A91" s="35" t="s">
        <v>56</v>
      </c>
      <c r="E91" s="39" t="s">
        <v>1073</v>
      </c>
    </row>
    <row r="92" spans="1:5" ht="12.75">
      <c r="A92" s="35" t="s">
        <v>57</v>
      </c>
      <c r="E92" s="40" t="s">
        <v>1075</v>
      </c>
    </row>
    <row r="93" spans="1:5" ht="12.75">
      <c r="A93" t="s">
        <v>58</v>
      </c>
      <c r="E93" s="39" t="s">
        <v>5</v>
      </c>
    </row>
    <row r="94" spans="1:16" ht="12.75">
      <c r="A94" t="s">
        <v>50</v>
      </c>
      <c s="34" t="s">
        <v>557</v>
      </c>
      <c s="34" t="s">
        <v>1076</v>
      </c>
      <c s="35" t="s">
        <v>5</v>
      </c>
      <c s="6" t="s">
        <v>1077</v>
      </c>
      <c s="36" t="s">
        <v>777</v>
      </c>
      <c s="37">
        <v>0.002</v>
      </c>
      <c s="36">
        <v>0</v>
      </c>
      <c s="36">
        <f>ROUND(G94*H94,6)</f>
      </c>
      <c r="L94" s="38">
        <v>0</v>
      </c>
      <c s="32">
        <f>ROUND(ROUND(L94,2)*ROUND(G94,3),2)</f>
      </c>
      <c s="36" t="s">
        <v>761</v>
      </c>
      <c>
        <f>(M94*21)/100</f>
      </c>
      <c t="s">
        <v>28</v>
      </c>
    </row>
    <row r="95" spans="1:5" ht="12.75">
      <c r="A95" s="35" t="s">
        <v>56</v>
      </c>
      <c r="E95" s="39" t="s">
        <v>1077</v>
      </c>
    </row>
    <row r="96" spans="1:5" ht="12.75">
      <c r="A96" s="35" t="s">
        <v>57</v>
      </c>
      <c r="E96" s="40" t="s">
        <v>1078</v>
      </c>
    </row>
    <row r="97" spans="1:5" ht="12.75">
      <c r="A97" t="s">
        <v>58</v>
      </c>
      <c r="E97" s="39" t="s">
        <v>5</v>
      </c>
    </row>
    <row r="98" spans="1:16" ht="12.75">
      <c r="A98" t="s">
        <v>50</v>
      </c>
      <c s="34" t="s">
        <v>558</v>
      </c>
      <c s="34" t="s">
        <v>1079</v>
      </c>
      <c s="35" t="s">
        <v>5</v>
      </c>
      <c s="6" t="s">
        <v>1080</v>
      </c>
      <c s="36" t="s">
        <v>179</v>
      </c>
      <c s="37">
        <v>2</v>
      </c>
      <c s="36">
        <v>0.001</v>
      </c>
      <c s="36">
        <f>ROUND(G98*H98,6)</f>
      </c>
      <c r="L98" s="38">
        <v>0</v>
      </c>
      <c s="32">
        <f>ROUND(ROUND(L98,2)*ROUND(G98,3),2)</f>
      </c>
      <c s="36" t="s">
        <v>761</v>
      </c>
      <c>
        <f>(M98*21)/100</f>
      </c>
      <c t="s">
        <v>28</v>
      </c>
    </row>
    <row r="99" spans="1:5" ht="12.75">
      <c r="A99" s="35" t="s">
        <v>56</v>
      </c>
      <c r="E99" s="39" t="s">
        <v>1080</v>
      </c>
    </row>
    <row r="100" spans="1:5" ht="12.75">
      <c r="A100" s="35" t="s">
        <v>57</v>
      </c>
      <c r="E100" s="40" t="s">
        <v>5</v>
      </c>
    </row>
    <row r="101" spans="1:5" ht="12.75">
      <c r="A101" t="s">
        <v>58</v>
      </c>
      <c r="E101" s="39" t="s">
        <v>5</v>
      </c>
    </row>
    <row r="102" spans="1:16" ht="12.75">
      <c r="A102" t="s">
        <v>50</v>
      </c>
      <c s="34" t="s">
        <v>561</v>
      </c>
      <c s="34" t="s">
        <v>1081</v>
      </c>
      <c s="35" t="s">
        <v>5</v>
      </c>
      <c s="6" t="s">
        <v>1082</v>
      </c>
      <c s="36" t="s">
        <v>768</v>
      </c>
      <c s="37">
        <v>2.33</v>
      </c>
      <c s="36">
        <v>0</v>
      </c>
      <c s="36">
        <f>ROUND(G102*H102,6)</f>
      </c>
      <c r="L102" s="38">
        <v>0</v>
      </c>
      <c s="32">
        <f>ROUND(ROUND(L102,2)*ROUND(G102,3),2)</f>
      </c>
      <c s="36" t="s">
        <v>761</v>
      </c>
      <c>
        <f>(M102*21)/100</f>
      </c>
      <c t="s">
        <v>28</v>
      </c>
    </row>
    <row r="103" spans="1:5" ht="12.75">
      <c r="A103" s="35" t="s">
        <v>56</v>
      </c>
      <c r="E103" s="39" t="s">
        <v>1082</v>
      </c>
    </row>
    <row r="104" spans="1:5" ht="63.75">
      <c r="A104" s="35" t="s">
        <v>57</v>
      </c>
      <c r="E104" s="42" t="s">
        <v>1083</v>
      </c>
    </row>
    <row r="105" spans="1:5" ht="12.75">
      <c r="A105" t="s">
        <v>58</v>
      </c>
      <c r="E105" s="39" t="s">
        <v>5</v>
      </c>
    </row>
    <row r="106" spans="1:16" ht="12.75">
      <c r="A106" t="s">
        <v>50</v>
      </c>
      <c s="34" t="s">
        <v>562</v>
      </c>
      <c s="34" t="s">
        <v>1084</v>
      </c>
      <c s="35" t="s">
        <v>5</v>
      </c>
      <c s="6" t="s">
        <v>1085</v>
      </c>
      <c s="36" t="s">
        <v>768</v>
      </c>
      <c s="37">
        <v>2.33</v>
      </c>
      <c s="36">
        <v>0</v>
      </c>
      <c s="36">
        <f>ROUND(G106*H106,6)</f>
      </c>
      <c r="L106" s="38">
        <v>0</v>
      </c>
      <c s="32">
        <f>ROUND(ROUND(L106,2)*ROUND(G106,3),2)</f>
      </c>
      <c s="36" t="s">
        <v>761</v>
      </c>
      <c>
        <f>(M106*21)/100</f>
      </c>
      <c t="s">
        <v>28</v>
      </c>
    </row>
    <row r="107" spans="1:5" ht="12.75">
      <c r="A107" s="35" t="s">
        <v>56</v>
      </c>
      <c r="E107" s="39" t="s">
        <v>1085</v>
      </c>
    </row>
    <row r="108" spans="1:5" ht="12.75">
      <c r="A108" s="35" t="s">
        <v>57</v>
      </c>
      <c r="E108" s="40" t="s">
        <v>5</v>
      </c>
    </row>
    <row r="109" spans="1:5" ht="12.75">
      <c r="A109" t="s">
        <v>58</v>
      </c>
      <c r="E109" s="39" t="s">
        <v>5</v>
      </c>
    </row>
    <row r="110" spans="1:13" ht="12.75">
      <c r="A110" t="s">
        <v>47</v>
      </c>
      <c r="C110" s="31" t="s">
        <v>28</v>
      </c>
      <c r="E110" s="33" t="s">
        <v>778</v>
      </c>
      <c r="J110" s="32">
        <f>0</f>
      </c>
      <c s="32">
        <f>0</f>
      </c>
      <c s="32">
        <f>0+L111+L115+L119+L123+L127+L131</f>
      </c>
      <c s="32">
        <f>0+M111+M115+M119+M123+M127+M131</f>
      </c>
    </row>
    <row r="111" spans="1:16" ht="25.5">
      <c r="A111" t="s">
        <v>50</v>
      </c>
      <c s="34" t="s">
        <v>565</v>
      </c>
      <c s="34" t="s">
        <v>1086</v>
      </c>
      <c s="35" t="s">
        <v>5</v>
      </c>
      <c s="6" t="s">
        <v>1087</v>
      </c>
      <c s="36" t="s">
        <v>768</v>
      </c>
      <c s="37">
        <v>30.867</v>
      </c>
      <c s="36">
        <v>1.63</v>
      </c>
      <c s="36">
        <f>ROUND(G111*H111,6)</f>
      </c>
      <c r="L111" s="38">
        <v>0</v>
      </c>
      <c s="32">
        <f>ROUND(ROUND(L111,2)*ROUND(G111,3),2)</f>
      </c>
      <c s="36" t="s">
        <v>761</v>
      </c>
      <c>
        <f>(M111*21)/100</f>
      </c>
      <c t="s">
        <v>28</v>
      </c>
    </row>
    <row r="112" spans="1:5" ht="25.5">
      <c r="A112" s="35" t="s">
        <v>56</v>
      </c>
      <c r="E112" s="39" t="s">
        <v>1087</v>
      </c>
    </row>
    <row r="113" spans="1:5" ht="12.75">
      <c r="A113" s="35" t="s">
        <v>57</v>
      </c>
      <c r="E113" s="40" t="s">
        <v>1088</v>
      </c>
    </row>
    <row r="114" spans="1:5" ht="12.75">
      <c r="A114" t="s">
        <v>58</v>
      </c>
      <c r="E114" s="39" t="s">
        <v>5</v>
      </c>
    </row>
    <row r="115" spans="1:16" ht="25.5">
      <c r="A115" t="s">
        <v>50</v>
      </c>
      <c s="34" t="s">
        <v>568</v>
      </c>
      <c s="34" t="s">
        <v>1089</v>
      </c>
      <c s="35" t="s">
        <v>5</v>
      </c>
      <c s="6" t="s">
        <v>1090</v>
      </c>
      <c s="36" t="s">
        <v>768</v>
      </c>
      <c s="37">
        <v>3.193</v>
      </c>
      <c s="36">
        <v>1.9205</v>
      </c>
      <c s="36">
        <f>ROUND(G115*H115,6)</f>
      </c>
      <c r="L115" s="38">
        <v>0</v>
      </c>
      <c s="32">
        <f>ROUND(ROUND(L115,2)*ROUND(G115,3),2)</f>
      </c>
      <c s="36" t="s">
        <v>761</v>
      </c>
      <c>
        <f>(M115*21)/100</f>
      </c>
      <c t="s">
        <v>28</v>
      </c>
    </row>
    <row r="116" spans="1:5" ht="25.5">
      <c r="A116" s="35" t="s">
        <v>56</v>
      </c>
      <c r="E116" s="39" t="s">
        <v>1090</v>
      </c>
    </row>
    <row r="117" spans="1:5" ht="12.75">
      <c r="A117" s="35" t="s">
        <v>57</v>
      </c>
      <c r="E117" s="40" t="s">
        <v>1091</v>
      </c>
    </row>
    <row r="118" spans="1:5" ht="12.75">
      <c r="A118" t="s">
        <v>58</v>
      </c>
      <c r="E118" s="39" t="s">
        <v>5</v>
      </c>
    </row>
    <row r="119" spans="1:16" ht="25.5">
      <c r="A119" t="s">
        <v>50</v>
      </c>
      <c s="34" t="s">
        <v>571</v>
      </c>
      <c s="34" t="s">
        <v>1092</v>
      </c>
      <c s="35" t="s">
        <v>5</v>
      </c>
      <c s="6" t="s">
        <v>1093</v>
      </c>
      <c s="36" t="s">
        <v>768</v>
      </c>
      <c s="37">
        <v>7.451</v>
      </c>
      <c s="36">
        <v>1.9205</v>
      </c>
      <c s="36">
        <f>ROUND(G119*H119,6)</f>
      </c>
      <c r="L119" s="38">
        <v>0</v>
      </c>
      <c s="32">
        <f>ROUND(ROUND(L119,2)*ROUND(G119,3),2)</f>
      </c>
      <c s="36" t="s">
        <v>761</v>
      </c>
      <c>
        <f>(M119*21)/100</f>
      </c>
      <c t="s">
        <v>28</v>
      </c>
    </row>
    <row r="120" spans="1:5" ht="25.5">
      <c r="A120" s="35" t="s">
        <v>56</v>
      </c>
      <c r="E120" s="39" t="s">
        <v>1093</v>
      </c>
    </row>
    <row r="121" spans="1:5" ht="12.75">
      <c r="A121" s="35" t="s">
        <v>57</v>
      </c>
      <c r="E121" s="40" t="s">
        <v>1094</v>
      </c>
    </row>
    <row r="122" spans="1:5" ht="12.75">
      <c r="A122" t="s">
        <v>58</v>
      </c>
      <c r="E122" s="39" t="s">
        <v>5</v>
      </c>
    </row>
    <row r="123" spans="1:16" ht="25.5">
      <c r="A123" t="s">
        <v>50</v>
      </c>
      <c s="34" t="s">
        <v>574</v>
      </c>
      <c s="34" t="s">
        <v>1095</v>
      </c>
      <c s="35" t="s">
        <v>5</v>
      </c>
      <c s="6" t="s">
        <v>1096</v>
      </c>
      <c s="36" t="s">
        <v>68</v>
      </c>
      <c s="37">
        <v>106</v>
      </c>
      <c s="36">
        <v>0.287138</v>
      </c>
      <c s="36">
        <f>ROUND(G123*H123,6)</f>
      </c>
      <c r="L123" s="38">
        <v>0</v>
      </c>
      <c s="32">
        <f>ROUND(ROUND(L123,2)*ROUND(G123,3),2)</f>
      </c>
      <c s="36" t="s">
        <v>761</v>
      </c>
      <c>
        <f>(M123*21)/100</f>
      </c>
      <c t="s">
        <v>28</v>
      </c>
    </row>
    <row r="124" spans="1:5" ht="38.25">
      <c r="A124" s="35" t="s">
        <v>56</v>
      </c>
      <c r="E124" s="39" t="s">
        <v>1097</v>
      </c>
    </row>
    <row r="125" spans="1:5" ht="12.75">
      <c r="A125" s="35" t="s">
        <v>57</v>
      </c>
      <c r="E125" s="40" t="s">
        <v>5</v>
      </c>
    </row>
    <row r="126" spans="1:5" ht="12.75">
      <c r="A126" t="s">
        <v>58</v>
      </c>
      <c r="E126" s="39" t="s">
        <v>5</v>
      </c>
    </row>
    <row r="127" spans="1:16" ht="25.5">
      <c r="A127" t="s">
        <v>50</v>
      </c>
      <c s="34" t="s">
        <v>577</v>
      </c>
      <c s="34" t="s">
        <v>1098</v>
      </c>
      <c s="35" t="s">
        <v>5</v>
      </c>
      <c s="6" t="s">
        <v>1099</v>
      </c>
      <c s="36" t="s">
        <v>459</v>
      </c>
      <c s="37">
        <v>140.875</v>
      </c>
      <c s="36">
        <v>9.9E-05</v>
      </c>
      <c s="36">
        <f>ROUND(G127*H127,6)</f>
      </c>
      <c r="L127" s="38">
        <v>0</v>
      </c>
      <c s="32">
        <f>ROUND(ROUND(L127,2)*ROUND(G127,3),2)</f>
      </c>
      <c s="36" t="s">
        <v>761</v>
      </c>
      <c>
        <f>(M127*21)/100</f>
      </c>
      <c t="s">
        <v>28</v>
      </c>
    </row>
    <row r="128" spans="1:5" ht="25.5">
      <c r="A128" s="35" t="s">
        <v>56</v>
      </c>
      <c r="E128" s="39" t="s">
        <v>1099</v>
      </c>
    </row>
    <row r="129" spans="1:5" ht="38.25">
      <c r="A129" s="35" t="s">
        <v>57</v>
      </c>
      <c r="E129" s="40" t="s">
        <v>1100</v>
      </c>
    </row>
    <row r="130" spans="1:5" ht="12.75">
      <c r="A130" t="s">
        <v>58</v>
      </c>
      <c r="E130" s="39" t="s">
        <v>5</v>
      </c>
    </row>
    <row r="131" spans="1:16" ht="12.75">
      <c r="A131" t="s">
        <v>50</v>
      </c>
      <c s="34" t="s">
        <v>580</v>
      </c>
      <c s="34" t="s">
        <v>1101</v>
      </c>
      <c s="35" t="s">
        <v>5</v>
      </c>
      <c s="6" t="s">
        <v>1102</v>
      </c>
      <c s="36" t="s">
        <v>459</v>
      </c>
      <c s="37">
        <v>162.006</v>
      </c>
      <c s="36">
        <v>0.00028</v>
      </c>
      <c s="36">
        <f>ROUND(G131*H131,6)</f>
      </c>
      <c r="L131" s="38">
        <v>0</v>
      </c>
      <c s="32">
        <f>ROUND(ROUND(L131,2)*ROUND(G131,3),2)</f>
      </c>
      <c s="36" t="s">
        <v>761</v>
      </c>
      <c>
        <f>(M131*21)/100</f>
      </c>
      <c t="s">
        <v>28</v>
      </c>
    </row>
    <row r="132" spans="1:5" ht="12.75">
      <c r="A132" s="35" t="s">
        <v>56</v>
      </c>
      <c r="E132" s="39" t="s">
        <v>1102</v>
      </c>
    </row>
    <row r="133" spans="1:5" ht="12.75">
      <c r="A133" s="35" t="s">
        <v>57</v>
      </c>
      <c r="E133" s="40" t="s">
        <v>5</v>
      </c>
    </row>
    <row r="134" spans="1:5" ht="12.75">
      <c r="A134" t="s">
        <v>58</v>
      </c>
      <c r="E134" s="39" t="s">
        <v>5</v>
      </c>
    </row>
    <row r="135" spans="1:13" ht="12.75">
      <c r="A135" t="s">
        <v>47</v>
      </c>
      <c r="C135" s="31" t="s">
        <v>26</v>
      </c>
      <c r="E135" s="33" t="s">
        <v>1103</v>
      </c>
      <c r="J135" s="32">
        <f>0</f>
      </c>
      <c s="32">
        <f>0</f>
      </c>
      <c s="32">
        <f>0+L136</f>
      </c>
      <c s="32">
        <f>0+M136</f>
      </c>
    </row>
    <row r="136" spans="1:16" ht="25.5">
      <c r="A136" t="s">
        <v>50</v>
      </c>
      <c s="34" t="s">
        <v>583</v>
      </c>
      <c s="34" t="s">
        <v>1104</v>
      </c>
      <c s="35" t="s">
        <v>5</v>
      </c>
      <c s="6" t="s">
        <v>1105</v>
      </c>
      <c s="36" t="s">
        <v>68</v>
      </c>
      <c s="37">
        <v>344.4</v>
      </c>
      <c s="36">
        <v>0.001224</v>
      </c>
      <c s="36">
        <f>ROUND(G136*H136,6)</f>
      </c>
      <c r="L136" s="38">
        <v>0</v>
      </c>
      <c s="32">
        <f>ROUND(ROUND(L136,2)*ROUND(G136,3),2)</f>
      </c>
      <c s="36" t="s">
        <v>761</v>
      </c>
      <c>
        <f>(M136*21)/100</f>
      </c>
      <c t="s">
        <v>28</v>
      </c>
    </row>
    <row r="137" spans="1:5" ht="25.5">
      <c r="A137" s="35" t="s">
        <v>56</v>
      </c>
      <c r="E137" s="39" t="s">
        <v>1105</v>
      </c>
    </row>
    <row r="138" spans="1:5" ht="51">
      <c r="A138" s="35" t="s">
        <v>57</v>
      </c>
      <c r="E138" s="40" t="s">
        <v>1106</v>
      </c>
    </row>
    <row r="139" spans="1:5" ht="12.75">
      <c r="A139" t="s">
        <v>58</v>
      </c>
      <c r="E139" s="39" t="s">
        <v>5</v>
      </c>
    </row>
    <row r="140" spans="1:13" ht="12.75">
      <c r="A140" t="s">
        <v>47</v>
      </c>
      <c r="C140" s="31" t="s">
        <v>511</v>
      </c>
      <c r="E140" s="33" t="s">
        <v>1107</v>
      </c>
      <c r="J140" s="32">
        <f>0</f>
      </c>
      <c s="32">
        <f>0</f>
      </c>
      <c s="32">
        <f>0+L141</f>
      </c>
      <c s="32">
        <f>0+M141</f>
      </c>
    </row>
    <row r="141" spans="1:16" ht="25.5">
      <c r="A141" t="s">
        <v>50</v>
      </c>
      <c s="34" t="s">
        <v>586</v>
      </c>
      <c s="34" t="s">
        <v>1108</v>
      </c>
      <c s="35" t="s">
        <v>5</v>
      </c>
      <c s="6" t="s">
        <v>1109</v>
      </c>
      <c s="36" t="s">
        <v>768</v>
      </c>
      <c s="37">
        <v>6.36</v>
      </c>
      <c s="36">
        <v>2.234</v>
      </c>
      <c s="36">
        <f>ROUND(G141*H141,6)</f>
      </c>
      <c r="L141" s="38">
        <v>0</v>
      </c>
      <c s="32">
        <f>ROUND(ROUND(L141,2)*ROUND(G141,3),2)</f>
      </c>
      <c s="36" t="s">
        <v>55</v>
      </c>
      <c>
        <f>(M141*21)/100</f>
      </c>
      <c t="s">
        <v>28</v>
      </c>
    </row>
    <row r="142" spans="1:5" ht="25.5">
      <c r="A142" s="35" t="s">
        <v>56</v>
      </c>
      <c r="E142" s="39" t="s">
        <v>1109</v>
      </c>
    </row>
    <row r="143" spans="1:5" ht="25.5">
      <c r="A143" s="35" t="s">
        <v>57</v>
      </c>
      <c r="E143" s="42" t="s">
        <v>1110</v>
      </c>
    </row>
    <row r="144" spans="1:5" ht="12.75">
      <c r="A144" t="s">
        <v>58</v>
      </c>
      <c r="E144" s="39" t="s">
        <v>5</v>
      </c>
    </row>
    <row r="145" spans="1:13" ht="12.75">
      <c r="A145" t="s">
        <v>47</v>
      </c>
      <c r="C145" s="31" t="s">
        <v>1111</v>
      </c>
      <c r="E145" s="33" t="s">
        <v>1112</v>
      </c>
      <c r="J145" s="32">
        <f>0</f>
      </c>
      <c s="32">
        <f>0</f>
      </c>
      <c s="32">
        <f>0+L146+L150+L154+L158+L162+L166</f>
      </c>
      <c s="32">
        <f>0+M146+M150+M154+M158+M162+M166</f>
      </c>
    </row>
    <row r="146" spans="1:16" ht="25.5">
      <c r="A146" t="s">
        <v>50</v>
      </c>
      <c s="34" t="s">
        <v>620</v>
      </c>
      <c s="34" t="s">
        <v>1113</v>
      </c>
      <c s="35" t="s">
        <v>5</v>
      </c>
      <c s="6" t="s">
        <v>1114</v>
      </c>
      <c s="36" t="s">
        <v>459</v>
      </c>
      <c s="37">
        <v>134</v>
      </c>
      <c s="36">
        <v>0.058497</v>
      </c>
      <c s="36">
        <f>ROUND(G146*H146,6)</f>
      </c>
      <c r="L146" s="38">
        <v>0</v>
      </c>
      <c s="32">
        <f>ROUND(ROUND(L146,2)*ROUND(G146,3),2)</f>
      </c>
      <c s="36" t="s">
        <v>761</v>
      </c>
      <c>
        <f>(M146*21)/100</f>
      </c>
      <c t="s">
        <v>28</v>
      </c>
    </row>
    <row r="147" spans="1:5" ht="25.5">
      <c r="A147" s="35" t="s">
        <v>56</v>
      </c>
      <c r="E147" s="39" t="s">
        <v>1114</v>
      </c>
    </row>
    <row r="148" spans="1:5" ht="12.75">
      <c r="A148" s="35" t="s">
        <v>57</v>
      </c>
      <c r="E148" s="40" t="s">
        <v>1115</v>
      </c>
    </row>
    <row r="149" spans="1:5" ht="12.75">
      <c r="A149" t="s">
        <v>58</v>
      </c>
      <c r="E149" s="39" t="s">
        <v>5</v>
      </c>
    </row>
    <row r="150" spans="1:16" ht="25.5">
      <c r="A150" t="s">
        <v>50</v>
      </c>
      <c s="34" t="s">
        <v>623</v>
      </c>
      <c s="34" t="s">
        <v>1116</v>
      </c>
      <c s="35" t="s">
        <v>5</v>
      </c>
      <c s="6" t="s">
        <v>1117</v>
      </c>
      <c s="36" t="s">
        <v>459</v>
      </c>
      <c s="37">
        <v>134</v>
      </c>
      <c s="36">
        <v>0.0035</v>
      </c>
      <c s="36">
        <f>ROUND(G150*H150,6)</f>
      </c>
      <c r="L150" s="38">
        <v>0</v>
      </c>
      <c s="32">
        <f>ROUND(ROUND(L150,2)*ROUND(G150,3),2)</f>
      </c>
      <c s="36" t="s">
        <v>55</v>
      </c>
      <c>
        <f>(M150*21)/100</f>
      </c>
      <c t="s">
        <v>28</v>
      </c>
    </row>
    <row r="151" spans="1:5" ht="25.5">
      <c r="A151" s="35" t="s">
        <v>56</v>
      </c>
      <c r="E151" s="39" t="s">
        <v>1117</v>
      </c>
    </row>
    <row r="152" spans="1:5" ht="12.75">
      <c r="A152" s="35" t="s">
        <v>57</v>
      </c>
      <c r="E152" s="40" t="s">
        <v>5</v>
      </c>
    </row>
    <row r="153" spans="1:5" ht="12.75">
      <c r="A153" t="s">
        <v>58</v>
      </c>
      <c r="E153" s="39" t="s">
        <v>5</v>
      </c>
    </row>
    <row r="154" spans="1:16" ht="25.5">
      <c r="A154" t="s">
        <v>50</v>
      </c>
      <c s="34" t="s">
        <v>626</v>
      </c>
      <c s="34" t="s">
        <v>1118</v>
      </c>
      <c s="35" t="s">
        <v>5</v>
      </c>
      <c s="6" t="s">
        <v>1119</v>
      </c>
      <c s="36" t="s">
        <v>459</v>
      </c>
      <c s="37">
        <v>134</v>
      </c>
      <c s="36">
        <v>0.000635</v>
      </c>
      <c s="36">
        <f>ROUND(G154*H154,6)</f>
      </c>
      <c r="L154" s="38">
        <v>0</v>
      </c>
      <c s="32">
        <f>ROUND(ROUND(L154,2)*ROUND(G154,3),2)</f>
      </c>
      <c s="36" t="s">
        <v>55</v>
      </c>
      <c>
        <f>(M154*21)/100</f>
      </c>
      <c t="s">
        <v>28</v>
      </c>
    </row>
    <row r="155" spans="1:5" ht="38.25">
      <c r="A155" s="35" t="s">
        <v>56</v>
      </c>
      <c r="E155" s="39" t="s">
        <v>1120</v>
      </c>
    </row>
    <row r="156" spans="1:5" ht="12.75">
      <c r="A156" s="35" t="s">
        <v>57</v>
      </c>
      <c r="E156" s="40" t="s">
        <v>5</v>
      </c>
    </row>
    <row r="157" spans="1:5" ht="12.75">
      <c r="A157" t="s">
        <v>58</v>
      </c>
      <c r="E157" s="39" t="s">
        <v>5</v>
      </c>
    </row>
    <row r="158" spans="1:16" ht="25.5">
      <c r="A158" t="s">
        <v>50</v>
      </c>
      <c s="34" t="s">
        <v>629</v>
      </c>
      <c s="34" t="s">
        <v>1121</v>
      </c>
      <c s="35" t="s">
        <v>5</v>
      </c>
      <c s="6" t="s">
        <v>1122</v>
      </c>
      <c s="36" t="s">
        <v>459</v>
      </c>
      <c s="37">
        <v>134</v>
      </c>
      <c s="36">
        <v>0.006011</v>
      </c>
      <c s="36">
        <f>ROUND(G158*H158,6)</f>
      </c>
      <c r="L158" s="38">
        <v>0</v>
      </c>
      <c s="32">
        <f>ROUND(ROUND(L158,2)*ROUND(G158,3),2)</f>
      </c>
      <c s="36" t="s">
        <v>761</v>
      </c>
      <c>
        <f>(M158*21)/100</f>
      </c>
      <c t="s">
        <v>28</v>
      </c>
    </row>
    <row r="159" spans="1:5" ht="25.5">
      <c r="A159" s="35" t="s">
        <v>56</v>
      </c>
      <c r="E159" s="39" t="s">
        <v>1122</v>
      </c>
    </row>
    <row r="160" spans="1:5" ht="12.75">
      <c r="A160" s="35" t="s">
        <v>57</v>
      </c>
      <c r="E160" s="40" t="s">
        <v>5</v>
      </c>
    </row>
    <row r="161" spans="1:5" ht="12.75">
      <c r="A161" t="s">
        <v>58</v>
      </c>
      <c r="E161" s="39" t="s">
        <v>5</v>
      </c>
    </row>
    <row r="162" spans="1:16" ht="25.5">
      <c r="A162" t="s">
        <v>50</v>
      </c>
      <c s="34" t="s">
        <v>632</v>
      </c>
      <c s="34" t="s">
        <v>1123</v>
      </c>
      <c s="35" t="s">
        <v>5</v>
      </c>
      <c s="6" t="s">
        <v>1124</v>
      </c>
      <c s="36" t="s">
        <v>459</v>
      </c>
      <c s="37">
        <v>134</v>
      </c>
      <c s="36">
        <v>0.006011</v>
      </c>
      <c s="36">
        <f>ROUND(G162*H162,6)</f>
      </c>
      <c r="L162" s="38">
        <v>0</v>
      </c>
      <c s="32">
        <f>ROUND(ROUND(L162,2)*ROUND(G162,3),2)</f>
      </c>
      <c s="36" t="s">
        <v>761</v>
      </c>
      <c>
        <f>(M162*21)/100</f>
      </c>
      <c t="s">
        <v>28</v>
      </c>
    </row>
    <row r="163" spans="1:5" ht="25.5">
      <c r="A163" s="35" t="s">
        <v>56</v>
      </c>
      <c r="E163" s="39" t="s">
        <v>1124</v>
      </c>
    </row>
    <row r="164" spans="1:5" ht="12.75">
      <c r="A164" s="35" t="s">
        <v>57</v>
      </c>
      <c r="E164" s="40" t="s">
        <v>5</v>
      </c>
    </row>
    <row r="165" spans="1:5" ht="12.75">
      <c r="A165" t="s">
        <v>58</v>
      </c>
      <c r="E165" s="39" t="s">
        <v>5</v>
      </c>
    </row>
    <row r="166" spans="1:16" ht="38.25">
      <c r="A166" t="s">
        <v>50</v>
      </c>
      <c s="34" t="s">
        <v>635</v>
      </c>
      <c s="34" t="s">
        <v>1125</v>
      </c>
      <c s="35" t="s">
        <v>5</v>
      </c>
      <c s="6" t="s">
        <v>1126</v>
      </c>
      <c s="36" t="s">
        <v>777</v>
      </c>
      <c s="37">
        <v>1.696</v>
      </c>
      <c s="36">
        <v>0</v>
      </c>
      <c s="36">
        <f>ROUND(G166*H166,6)</f>
      </c>
      <c r="L166" s="38">
        <v>0</v>
      </c>
      <c s="32">
        <f>ROUND(ROUND(L166,2)*ROUND(G166,3),2)</f>
      </c>
      <c s="36" t="s">
        <v>761</v>
      </c>
      <c>
        <f>(M166*21)/100</f>
      </c>
      <c t="s">
        <v>28</v>
      </c>
    </row>
    <row r="167" spans="1:5" ht="38.25">
      <c r="A167" s="35" t="s">
        <v>56</v>
      </c>
      <c r="E167" s="39" t="s">
        <v>1127</v>
      </c>
    </row>
    <row r="168" spans="1:5" ht="12.75">
      <c r="A168" s="35" t="s">
        <v>57</v>
      </c>
      <c r="E168" s="40" t="s">
        <v>5</v>
      </c>
    </row>
    <row r="169" spans="1:5" ht="12.75">
      <c r="A169" t="s">
        <v>58</v>
      </c>
      <c r="E169" s="39" t="s">
        <v>5</v>
      </c>
    </row>
    <row r="170" spans="1:13" ht="12.75">
      <c r="A170" t="s">
        <v>47</v>
      </c>
      <c r="C170" s="31" t="s">
        <v>1128</v>
      </c>
      <c r="E170" s="33" t="s">
        <v>1129</v>
      </c>
      <c r="J170" s="32">
        <f>0</f>
      </c>
      <c s="32">
        <f>0</f>
      </c>
      <c s="32">
        <f>0+L171+L175+L179</f>
      </c>
      <c s="32">
        <f>0+M171+M175+M179</f>
      </c>
    </row>
    <row r="171" spans="1:16" ht="25.5">
      <c r="A171" t="s">
        <v>50</v>
      </c>
      <c s="34" t="s">
        <v>638</v>
      </c>
      <c s="34" t="s">
        <v>1130</v>
      </c>
      <c s="35" t="s">
        <v>5</v>
      </c>
      <c s="6" t="s">
        <v>1131</v>
      </c>
      <c s="36" t="s">
        <v>459</v>
      </c>
      <c s="37">
        <v>134</v>
      </c>
      <c s="36">
        <v>0.006</v>
      </c>
      <c s="36">
        <f>ROUND(G171*H171,6)</f>
      </c>
      <c r="L171" s="38">
        <v>0</v>
      </c>
      <c s="32">
        <f>ROUND(ROUND(L171,2)*ROUND(G171,3),2)</f>
      </c>
      <c s="36" t="s">
        <v>761</v>
      </c>
      <c>
        <f>(M171*21)/100</f>
      </c>
      <c t="s">
        <v>28</v>
      </c>
    </row>
    <row r="172" spans="1:5" ht="25.5">
      <c r="A172" s="35" t="s">
        <v>56</v>
      </c>
      <c r="E172" s="39" t="s">
        <v>1131</v>
      </c>
    </row>
    <row r="173" spans="1:5" ht="12.75">
      <c r="A173" s="35" t="s">
        <v>57</v>
      </c>
      <c r="E173" s="40" t="s">
        <v>1115</v>
      </c>
    </row>
    <row r="174" spans="1:5" ht="12.75">
      <c r="A174" t="s">
        <v>58</v>
      </c>
      <c r="E174" s="39" t="s">
        <v>5</v>
      </c>
    </row>
    <row r="175" spans="1:16" ht="25.5">
      <c r="A175" t="s">
        <v>50</v>
      </c>
      <c s="34" t="s">
        <v>641</v>
      </c>
      <c s="34" t="s">
        <v>1132</v>
      </c>
      <c s="35" t="s">
        <v>5</v>
      </c>
      <c s="6" t="s">
        <v>1133</v>
      </c>
      <c s="36" t="s">
        <v>459</v>
      </c>
      <c s="37">
        <v>140.7</v>
      </c>
      <c s="36">
        <v>0.0028</v>
      </c>
      <c s="36">
        <f>ROUND(G175*H175,6)</f>
      </c>
      <c r="L175" s="38">
        <v>0</v>
      </c>
      <c s="32">
        <f>ROUND(ROUND(L175,2)*ROUND(G175,3),2)</f>
      </c>
      <c s="36" t="s">
        <v>761</v>
      </c>
      <c>
        <f>(M175*21)/100</f>
      </c>
      <c t="s">
        <v>28</v>
      </c>
    </row>
    <row r="176" spans="1:5" ht="25.5">
      <c r="A176" s="35" t="s">
        <v>56</v>
      </c>
      <c r="E176" s="39" t="s">
        <v>1133</v>
      </c>
    </row>
    <row r="177" spans="1:5" ht="12.75">
      <c r="A177" s="35" t="s">
        <v>57</v>
      </c>
      <c r="E177" s="40" t="s">
        <v>5</v>
      </c>
    </row>
    <row r="178" spans="1:5" ht="12.75">
      <c r="A178" t="s">
        <v>58</v>
      </c>
      <c r="E178" s="39" t="s">
        <v>5</v>
      </c>
    </row>
    <row r="179" spans="1:16" ht="25.5">
      <c r="A179" t="s">
        <v>50</v>
      </c>
      <c s="34" t="s">
        <v>644</v>
      </c>
      <c s="34" t="s">
        <v>1134</v>
      </c>
      <c s="35" t="s">
        <v>5</v>
      </c>
      <c s="6" t="s">
        <v>1135</v>
      </c>
      <c s="36" t="s">
        <v>777</v>
      </c>
      <c s="37">
        <v>1.198</v>
      </c>
      <c s="36">
        <v>0</v>
      </c>
      <c s="36">
        <f>ROUND(G179*H179,6)</f>
      </c>
      <c r="L179" s="38">
        <v>0</v>
      </c>
      <c s="32">
        <f>ROUND(ROUND(L179,2)*ROUND(G179,3),2)</f>
      </c>
      <c s="36" t="s">
        <v>761</v>
      </c>
      <c>
        <f>(M179*21)/100</f>
      </c>
      <c t="s">
        <v>28</v>
      </c>
    </row>
    <row r="180" spans="1:5" ht="25.5">
      <c r="A180" s="35" t="s">
        <v>56</v>
      </c>
      <c r="E180" s="39" t="s">
        <v>1135</v>
      </c>
    </row>
    <row r="181" spans="1:5" ht="12.75">
      <c r="A181" s="35" t="s">
        <v>57</v>
      </c>
      <c r="E181" s="40" t="s">
        <v>5</v>
      </c>
    </row>
    <row r="182" spans="1:5" ht="12.75">
      <c r="A182" t="s">
        <v>58</v>
      </c>
      <c r="E182" s="39" t="s">
        <v>5</v>
      </c>
    </row>
    <row r="183" spans="1:13" ht="12.75">
      <c r="A183" t="s">
        <v>47</v>
      </c>
      <c r="C183" s="31" t="s">
        <v>522</v>
      </c>
      <c r="E183" s="33" t="s">
        <v>1136</v>
      </c>
      <c r="J183" s="32">
        <f>0</f>
      </c>
      <c s="32">
        <f>0</f>
      </c>
      <c s="32">
        <f>0+L184+L188</f>
      </c>
      <c s="32">
        <f>0+M184+M188</f>
      </c>
    </row>
    <row r="184" spans="1:16" ht="25.5">
      <c r="A184" t="s">
        <v>50</v>
      </c>
      <c s="34" t="s">
        <v>588</v>
      </c>
      <c s="34" t="s">
        <v>1137</v>
      </c>
      <c s="35" t="s">
        <v>5</v>
      </c>
      <c s="6" t="s">
        <v>1138</v>
      </c>
      <c s="36" t="s">
        <v>68</v>
      </c>
      <c s="37">
        <v>106</v>
      </c>
      <c s="36">
        <v>1.7E-05</v>
      </c>
      <c s="36">
        <f>ROUND(G184*H184,6)</f>
      </c>
      <c r="L184" s="38">
        <v>0</v>
      </c>
      <c s="32">
        <f>ROUND(ROUND(L184,2)*ROUND(G184,3),2)</f>
      </c>
      <c s="36" t="s">
        <v>55</v>
      </c>
      <c>
        <f>(M184*21)/100</f>
      </c>
      <c t="s">
        <v>28</v>
      </c>
    </row>
    <row r="185" spans="1:5" ht="25.5">
      <c r="A185" s="35" t="s">
        <v>56</v>
      </c>
      <c r="E185" s="39" t="s">
        <v>1138</v>
      </c>
    </row>
    <row r="186" spans="1:5" ht="12.75">
      <c r="A186" s="35" t="s">
        <v>57</v>
      </c>
      <c r="E186" s="40" t="s">
        <v>5</v>
      </c>
    </row>
    <row r="187" spans="1:5" ht="12.75">
      <c r="A187" t="s">
        <v>58</v>
      </c>
      <c r="E187" s="39" t="s">
        <v>5</v>
      </c>
    </row>
    <row r="188" spans="1:16" ht="12.75">
      <c r="A188" t="s">
        <v>50</v>
      </c>
      <c s="34" t="s">
        <v>591</v>
      </c>
      <c s="34" t="s">
        <v>1139</v>
      </c>
      <c s="35" t="s">
        <v>5</v>
      </c>
      <c s="6" t="s">
        <v>1140</v>
      </c>
      <c s="36" t="s">
        <v>459</v>
      </c>
      <c s="37">
        <v>106</v>
      </c>
      <c s="36">
        <v>0.00015</v>
      </c>
      <c s="36">
        <f>ROUND(G188*H188,6)</f>
      </c>
      <c r="L188" s="38">
        <v>0</v>
      </c>
      <c s="32">
        <f>ROUND(ROUND(L188,2)*ROUND(G188,3),2)</f>
      </c>
      <c s="36" t="s">
        <v>55</v>
      </c>
      <c>
        <f>(M188*21)/100</f>
      </c>
      <c t="s">
        <v>28</v>
      </c>
    </row>
    <row r="189" spans="1:5" ht="12.75">
      <c r="A189" s="35" t="s">
        <v>56</v>
      </c>
      <c r="E189" s="39" t="s">
        <v>1140</v>
      </c>
    </row>
    <row r="190" spans="1:5" ht="12.75">
      <c r="A190" s="35" t="s">
        <v>57</v>
      </c>
      <c r="E190" s="40" t="s">
        <v>5</v>
      </c>
    </row>
    <row r="191" spans="1:5" ht="12.75">
      <c r="A191" t="s">
        <v>58</v>
      </c>
      <c r="E191" s="39" t="s">
        <v>5</v>
      </c>
    </row>
    <row r="192" spans="1:13" ht="12.75">
      <c r="A192" t="s">
        <v>47</v>
      </c>
      <c r="C192" s="31" t="s">
        <v>525</v>
      </c>
      <c r="E192" s="33" t="s">
        <v>812</v>
      </c>
      <c r="J192" s="32">
        <f>0</f>
      </c>
      <c s="32">
        <f>0</f>
      </c>
      <c s="32">
        <f>0+L193+L197+L201</f>
      </c>
      <c s="32">
        <f>0+M193+M197+M201</f>
      </c>
    </row>
    <row r="193" spans="1:16" ht="12.75">
      <c r="A193" t="s">
        <v>50</v>
      </c>
      <c s="34" t="s">
        <v>595</v>
      </c>
      <c s="34" t="s">
        <v>1141</v>
      </c>
      <c s="35" t="s">
        <v>5</v>
      </c>
      <c s="6" t="s">
        <v>1142</v>
      </c>
      <c s="36" t="s">
        <v>768</v>
      </c>
      <c s="37">
        <v>11.479</v>
      </c>
      <c s="36">
        <v>0</v>
      </c>
      <c s="36">
        <f>ROUND(G193*H193,6)</f>
      </c>
      <c r="L193" s="38">
        <v>0</v>
      </c>
      <c s="32">
        <f>ROUND(ROUND(L193,2)*ROUND(G193,3),2)</f>
      </c>
      <c s="36" t="s">
        <v>761</v>
      </c>
      <c>
        <f>(M193*21)/100</f>
      </c>
      <c t="s">
        <v>28</v>
      </c>
    </row>
    <row r="194" spans="1:5" ht="12.75">
      <c r="A194" s="35" t="s">
        <v>56</v>
      </c>
      <c r="E194" s="39" t="s">
        <v>1142</v>
      </c>
    </row>
    <row r="195" spans="1:5" ht="89.25">
      <c r="A195" s="35" t="s">
        <v>57</v>
      </c>
      <c r="E195" s="40" t="s">
        <v>1143</v>
      </c>
    </row>
    <row r="196" spans="1:5" ht="12.75">
      <c r="A196" t="s">
        <v>58</v>
      </c>
      <c r="E196" s="39" t="s">
        <v>5</v>
      </c>
    </row>
    <row r="197" spans="1:16" ht="12.75">
      <c r="A197" t="s">
        <v>50</v>
      </c>
      <c s="34" t="s">
        <v>598</v>
      </c>
      <c s="34" t="s">
        <v>1144</v>
      </c>
      <c s="35" t="s">
        <v>5</v>
      </c>
      <c s="6" t="s">
        <v>1145</v>
      </c>
      <c s="36" t="s">
        <v>459</v>
      </c>
      <c s="37">
        <v>134</v>
      </c>
      <c s="36">
        <v>0</v>
      </c>
      <c s="36">
        <f>ROUND(G197*H197,6)</f>
      </c>
      <c r="L197" s="38">
        <v>0</v>
      </c>
      <c s="32">
        <f>ROUND(ROUND(L197,2)*ROUND(G197,3),2)</f>
      </c>
      <c s="36" t="s">
        <v>761</v>
      </c>
      <c>
        <f>(M197*21)/100</f>
      </c>
      <c t="s">
        <v>28</v>
      </c>
    </row>
    <row r="198" spans="1:5" ht="12.75">
      <c r="A198" s="35" t="s">
        <v>56</v>
      </c>
      <c r="E198" s="39" t="s">
        <v>1145</v>
      </c>
    </row>
    <row r="199" spans="1:5" ht="12.75">
      <c r="A199" s="35" t="s">
        <v>57</v>
      </c>
      <c r="E199" s="40" t="s">
        <v>5</v>
      </c>
    </row>
    <row r="200" spans="1:5" ht="12.75">
      <c r="A200" t="s">
        <v>58</v>
      </c>
      <c r="E200" s="39" t="s">
        <v>5</v>
      </c>
    </row>
    <row r="201" spans="1:16" ht="12.75">
      <c r="A201" t="s">
        <v>50</v>
      </c>
      <c s="34" t="s">
        <v>601</v>
      </c>
      <c s="34" t="s">
        <v>1146</v>
      </c>
      <c s="35" t="s">
        <v>5</v>
      </c>
      <c s="6" t="s">
        <v>1147</v>
      </c>
      <c s="36" t="s">
        <v>459</v>
      </c>
      <c s="37">
        <v>134</v>
      </c>
      <c s="36">
        <v>0</v>
      </c>
      <c s="36">
        <f>ROUND(G201*H201,6)</f>
      </c>
      <c r="L201" s="38">
        <v>0</v>
      </c>
      <c s="32">
        <f>ROUND(ROUND(L201,2)*ROUND(G201,3),2)</f>
      </c>
      <c s="36" t="s">
        <v>761</v>
      </c>
      <c>
        <f>(M201*21)/100</f>
      </c>
      <c t="s">
        <v>28</v>
      </c>
    </row>
    <row r="202" spans="1:5" ht="12.75">
      <c r="A202" s="35" t="s">
        <v>56</v>
      </c>
      <c r="E202" s="39" t="s">
        <v>1147</v>
      </c>
    </row>
    <row r="203" spans="1:5" ht="12.75">
      <c r="A203" s="35" t="s">
        <v>57</v>
      </c>
      <c r="E203" s="40" t="s">
        <v>1115</v>
      </c>
    </row>
    <row r="204" spans="1:5" ht="12.75">
      <c r="A204" t="s">
        <v>58</v>
      </c>
      <c r="E204" s="39" t="s">
        <v>5</v>
      </c>
    </row>
    <row r="205" spans="1:13" ht="12.75">
      <c r="A205" t="s">
        <v>47</v>
      </c>
      <c r="C205" s="31" t="s">
        <v>833</v>
      </c>
      <c r="E205" s="33" t="s">
        <v>834</v>
      </c>
      <c r="J205" s="32">
        <f>0</f>
      </c>
      <c s="32">
        <f>0</f>
      </c>
      <c s="32">
        <f>0+L206+L210+L214+L218</f>
      </c>
      <c s="32">
        <f>0+M206+M210+M214+M218</f>
      </c>
    </row>
    <row r="206" spans="1:16" ht="25.5">
      <c r="A206" t="s">
        <v>50</v>
      </c>
      <c s="34" t="s">
        <v>604</v>
      </c>
      <c s="34" t="s">
        <v>1018</v>
      </c>
      <c s="35" t="s">
        <v>5</v>
      </c>
      <c s="6" t="s">
        <v>1019</v>
      </c>
      <c s="36" t="s">
        <v>777</v>
      </c>
      <c s="37">
        <v>22.972</v>
      </c>
      <c s="36">
        <v>0</v>
      </c>
      <c s="36">
        <f>ROUND(G206*H206,6)</f>
      </c>
      <c r="L206" s="38">
        <v>0</v>
      </c>
      <c s="32">
        <f>ROUND(ROUND(L206,2)*ROUND(G206,3),2)</f>
      </c>
      <c s="36" t="s">
        <v>761</v>
      </c>
      <c>
        <f>(M206*21)/100</f>
      </c>
      <c t="s">
        <v>28</v>
      </c>
    </row>
    <row r="207" spans="1:5" ht="25.5">
      <c r="A207" s="35" t="s">
        <v>56</v>
      </c>
      <c r="E207" s="39" t="s">
        <v>1019</v>
      </c>
    </row>
    <row r="208" spans="1:5" ht="12.75">
      <c r="A208" s="35" t="s">
        <v>57</v>
      </c>
      <c r="E208" s="40" t="s">
        <v>5</v>
      </c>
    </row>
    <row r="209" spans="1:5" ht="12.75">
      <c r="A209" t="s">
        <v>58</v>
      </c>
      <c r="E209" s="39" t="s">
        <v>5</v>
      </c>
    </row>
    <row r="210" spans="1:16" ht="25.5">
      <c r="A210" t="s">
        <v>50</v>
      </c>
      <c s="34" t="s">
        <v>607</v>
      </c>
      <c s="34" t="s">
        <v>1020</v>
      </c>
      <c s="35" t="s">
        <v>5</v>
      </c>
      <c s="6" t="s">
        <v>1021</v>
      </c>
      <c s="36" t="s">
        <v>777</v>
      </c>
      <c s="37">
        <v>22.972</v>
      </c>
      <c s="36">
        <v>0</v>
      </c>
      <c s="36">
        <f>ROUND(G210*H210,6)</f>
      </c>
      <c r="L210" s="38">
        <v>0</v>
      </c>
      <c s="32">
        <f>ROUND(ROUND(L210,2)*ROUND(G210,3),2)</f>
      </c>
      <c s="36" t="s">
        <v>761</v>
      </c>
      <c>
        <f>(M210*21)/100</f>
      </c>
      <c t="s">
        <v>28</v>
      </c>
    </row>
    <row r="211" spans="1:5" ht="25.5">
      <c r="A211" s="35" t="s">
        <v>56</v>
      </c>
      <c r="E211" s="39" t="s">
        <v>1021</v>
      </c>
    </row>
    <row r="212" spans="1:5" ht="12.75">
      <c r="A212" s="35" t="s">
        <v>57</v>
      </c>
      <c r="E212" s="40" t="s">
        <v>5</v>
      </c>
    </row>
    <row r="213" spans="1:5" ht="12.75">
      <c r="A213" t="s">
        <v>58</v>
      </c>
      <c r="E213" s="39" t="s">
        <v>5</v>
      </c>
    </row>
    <row r="214" spans="1:16" ht="25.5">
      <c r="A214" t="s">
        <v>50</v>
      </c>
      <c s="34" t="s">
        <v>610</v>
      </c>
      <c s="34" t="s">
        <v>1022</v>
      </c>
      <c s="35" t="s">
        <v>5</v>
      </c>
      <c s="6" t="s">
        <v>1023</v>
      </c>
      <c s="36" t="s">
        <v>777</v>
      </c>
      <c s="37">
        <v>321.608</v>
      </c>
      <c s="36">
        <v>0</v>
      </c>
      <c s="36">
        <f>ROUND(G214*H214,6)</f>
      </c>
      <c r="L214" s="38">
        <v>0</v>
      </c>
      <c s="32">
        <f>ROUND(ROUND(L214,2)*ROUND(G214,3),2)</f>
      </c>
      <c s="36" t="s">
        <v>761</v>
      </c>
      <c>
        <f>(M214*21)/100</f>
      </c>
      <c t="s">
        <v>28</v>
      </c>
    </row>
    <row r="215" spans="1:5" ht="25.5">
      <c r="A215" s="35" t="s">
        <v>56</v>
      </c>
      <c r="E215" s="39" t="s">
        <v>1023</v>
      </c>
    </row>
    <row r="216" spans="1:5" ht="12.75">
      <c r="A216" s="35" t="s">
        <v>57</v>
      </c>
      <c r="E216" s="40" t="s">
        <v>5</v>
      </c>
    </row>
    <row r="217" spans="1:5" ht="12.75">
      <c r="A217" t="s">
        <v>58</v>
      </c>
      <c r="E217" s="39" t="s">
        <v>5</v>
      </c>
    </row>
    <row r="218" spans="1:16" ht="38.25">
      <c r="A218" t="s">
        <v>50</v>
      </c>
      <c s="34" t="s">
        <v>612</v>
      </c>
      <c s="34" t="s">
        <v>1148</v>
      </c>
      <c s="35" t="s">
        <v>5</v>
      </c>
      <c s="6" t="s">
        <v>1149</v>
      </c>
      <c s="36" t="s">
        <v>777</v>
      </c>
      <c s="37">
        <v>22.972</v>
      </c>
      <c s="36">
        <v>0</v>
      </c>
      <c s="36">
        <f>ROUND(G218*H218,6)</f>
      </c>
      <c r="L218" s="38">
        <v>0</v>
      </c>
      <c s="32">
        <f>ROUND(ROUND(L218,2)*ROUND(G218,3),2)</f>
      </c>
      <c s="36" t="s">
        <v>761</v>
      </c>
      <c>
        <f>(M218*21)/100</f>
      </c>
      <c t="s">
        <v>28</v>
      </c>
    </row>
    <row r="219" spans="1:5" ht="38.25">
      <c r="A219" s="35" t="s">
        <v>56</v>
      </c>
      <c r="E219" s="39" t="s">
        <v>1150</v>
      </c>
    </row>
    <row r="220" spans="1:5" ht="12.75">
      <c r="A220" s="35" t="s">
        <v>57</v>
      </c>
      <c r="E220" s="40" t="s">
        <v>5</v>
      </c>
    </row>
    <row r="221" spans="1:5" ht="12.75">
      <c r="A221" t="s">
        <v>58</v>
      </c>
      <c r="E221" s="39" t="s">
        <v>5</v>
      </c>
    </row>
    <row r="222" spans="1:13" ht="12.75">
      <c r="A222" t="s">
        <v>47</v>
      </c>
      <c r="C222" s="31" t="s">
        <v>844</v>
      </c>
      <c r="E222" s="33" t="s">
        <v>845</v>
      </c>
      <c r="J222" s="32">
        <f>0</f>
      </c>
      <c s="32">
        <f>0</f>
      </c>
      <c s="32">
        <f>0+L223</f>
      </c>
      <c s="32">
        <f>0+M223</f>
      </c>
    </row>
    <row r="223" spans="1:16" ht="38.25">
      <c r="A223" t="s">
        <v>50</v>
      </c>
      <c s="34" t="s">
        <v>617</v>
      </c>
      <c s="34" t="s">
        <v>1151</v>
      </c>
      <c s="35" t="s">
        <v>5</v>
      </c>
      <c s="6" t="s">
        <v>1152</v>
      </c>
      <c s="36" t="s">
        <v>777</v>
      </c>
      <c s="37">
        <v>357.09</v>
      </c>
      <c s="36">
        <v>0</v>
      </c>
      <c s="36">
        <f>ROUND(G223*H223,6)</f>
      </c>
      <c r="L223" s="38">
        <v>0</v>
      </c>
      <c s="32">
        <f>ROUND(ROUND(L223,2)*ROUND(G223,3),2)</f>
      </c>
      <c s="36" t="s">
        <v>761</v>
      </c>
      <c>
        <f>(M223*21)/100</f>
      </c>
      <c t="s">
        <v>28</v>
      </c>
    </row>
    <row r="224" spans="1:5" ht="38.25">
      <c r="A224" s="35" t="s">
        <v>56</v>
      </c>
      <c r="E224" s="39" t="s">
        <v>1153</v>
      </c>
    </row>
    <row r="225" spans="1:5" ht="12.75">
      <c r="A225" s="35" t="s">
        <v>57</v>
      </c>
      <c r="E225" s="40" t="s">
        <v>5</v>
      </c>
    </row>
    <row r="226" spans="1:5" ht="12.75">
      <c r="A226" t="s">
        <v>58</v>
      </c>
      <c r="E2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1156</v>
      </c>
      <c r="E8" s="30" t="s">
        <v>1155</v>
      </c>
      <c r="J8" s="29">
        <f>0+J9+J70+J79+J84+J89+J106+J115+J164+J177+J198</f>
      </c>
      <c s="29">
        <f>0+K9+K70+K79+K84+K89+K106+K115+K164+K177+K198</f>
      </c>
      <c s="29">
        <f>0+L9+L70+L79+L84+L89+L106+L115+L164+L177+L198</f>
      </c>
      <c s="29">
        <f>0+M9+M70+M79+M84+M89+M106+M115+M164+M177+M198</f>
      </c>
    </row>
    <row r="9" spans="1:13" ht="12.75">
      <c r="A9" t="s">
        <v>47</v>
      </c>
      <c r="C9" s="31" t="s">
        <v>80</v>
      </c>
      <c r="E9" s="33" t="s">
        <v>758</v>
      </c>
      <c r="J9" s="32">
        <f>0</f>
      </c>
      <c s="32">
        <f>0</f>
      </c>
      <c s="32">
        <f>0+L10+L14+L18+L22+L26+L30+L34+L38+L42+L46+L50+L54+L58+L62+L66</f>
      </c>
      <c s="32">
        <f>0+M10+M14+M18+M22+M26+M30+M34+M38+M42+M46+M50+M54+M58+M62+M66</f>
      </c>
    </row>
    <row r="10" spans="1:16" ht="25.5">
      <c r="A10" t="s">
        <v>50</v>
      </c>
      <c s="34" t="s">
        <v>80</v>
      </c>
      <c s="34" t="s">
        <v>1157</v>
      </c>
      <c s="35" t="s">
        <v>5</v>
      </c>
      <c s="6" t="s">
        <v>1158</v>
      </c>
      <c s="36" t="s">
        <v>459</v>
      </c>
      <c s="37">
        <v>5</v>
      </c>
      <c s="36">
        <v>0</v>
      </c>
      <c s="36">
        <f>ROUND(G10*H10,6)</f>
      </c>
      <c r="L10" s="38">
        <v>0</v>
      </c>
      <c s="32">
        <f>ROUND(ROUND(L10,2)*ROUND(G10,3),2)</f>
      </c>
      <c s="36" t="s">
        <v>761</v>
      </c>
      <c>
        <f>(M10*21)/100</f>
      </c>
      <c t="s">
        <v>28</v>
      </c>
    </row>
    <row r="11" spans="1:5" ht="51">
      <c r="A11" s="35" t="s">
        <v>56</v>
      </c>
      <c r="E11" s="39" t="s">
        <v>1159</v>
      </c>
    </row>
    <row r="12" spans="1:5" ht="12.75">
      <c r="A12" s="35" t="s">
        <v>57</v>
      </c>
      <c r="E12" s="40" t="s">
        <v>5</v>
      </c>
    </row>
    <row r="13" spans="1:5" ht="12.75">
      <c r="A13" t="s">
        <v>58</v>
      </c>
      <c r="E13" s="39" t="s">
        <v>5</v>
      </c>
    </row>
    <row r="14" spans="1:16" ht="25.5">
      <c r="A14" t="s">
        <v>50</v>
      </c>
      <c s="34" t="s">
        <v>28</v>
      </c>
      <c s="34" t="s">
        <v>1160</v>
      </c>
      <c s="35" t="s">
        <v>5</v>
      </c>
      <c s="6" t="s">
        <v>1158</v>
      </c>
      <c s="36" t="s">
        <v>459</v>
      </c>
      <c s="37">
        <v>5</v>
      </c>
      <c s="36">
        <v>0</v>
      </c>
      <c s="36">
        <f>ROUND(G14*H14,6)</f>
      </c>
      <c r="L14" s="38">
        <v>0</v>
      </c>
      <c s="32">
        <f>ROUND(ROUND(L14,2)*ROUND(G14,3),2)</f>
      </c>
      <c s="36" t="s">
        <v>761</v>
      </c>
      <c>
        <f>(M14*21)/100</f>
      </c>
      <c t="s">
        <v>28</v>
      </c>
    </row>
    <row r="15" spans="1:5" ht="51">
      <c r="A15" s="35" t="s">
        <v>56</v>
      </c>
      <c r="E15" s="39" t="s">
        <v>1161</v>
      </c>
    </row>
    <row r="16" spans="1:5" ht="12.75">
      <c r="A16" s="35" t="s">
        <v>57</v>
      </c>
      <c r="E16" s="40" t="s">
        <v>5</v>
      </c>
    </row>
    <row r="17" spans="1:5" ht="12.75">
      <c r="A17" t="s">
        <v>58</v>
      </c>
      <c r="E17" s="39" t="s">
        <v>5</v>
      </c>
    </row>
    <row r="18" spans="1:16" ht="25.5">
      <c r="A18" t="s">
        <v>50</v>
      </c>
      <c s="34" t="s">
        <v>26</v>
      </c>
      <c s="34" t="s">
        <v>1162</v>
      </c>
      <c s="35" t="s">
        <v>5</v>
      </c>
      <c s="6" t="s">
        <v>1163</v>
      </c>
      <c s="36" t="s">
        <v>459</v>
      </c>
      <c s="37">
        <v>18</v>
      </c>
      <c s="36">
        <v>8E-05</v>
      </c>
      <c s="36">
        <f>ROUND(G18*H18,6)</f>
      </c>
      <c r="L18" s="38">
        <v>0</v>
      </c>
      <c s="32">
        <f>ROUND(ROUND(L18,2)*ROUND(G18,3),2)</f>
      </c>
      <c s="36" t="s">
        <v>761</v>
      </c>
      <c>
        <f>(M18*21)/100</f>
      </c>
      <c t="s">
        <v>28</v>
      </c>
    </row>
    <row r="19" spans="1:5" ht="25.5">
      <c r="A19" s="35" t="s">
        <v>56</v>
      </c>
      <c r="E19" s="39" t="s">
        <v>1163</v>
      </c>
    </row>
    <row r="20" spans="1:5" ht="12.75">
      <c r="A20" s="35" t="s">
        <v>57</v>
      </c>
      <c r="E20" s="40" t="s">
        <v>1164</v>
      </c>
    </row>
    <row r="21" spans="1:5" ht="12.75">
      <c r="A21" t="s">
        <v>58</v>
      </c>
      <c r="E21" s="39" t="s">
        <v>5</v>
      </c>
    </row>
    <row r="22" spans="1:16" ht="25.5">
      <c r="A22" t="s">
        <v>50</v>
      </c>
      <c s="34" t="s">
        <v>511</v>
      </c>
      <c s="34" t="s">
        <v>959</v>
      </c>
      <c s="35" t="s">
        <v>5</v>
      </c>
      <c s="6" t="s">
        <v>960</v>
      </c>
      <c s="36" t="s">
        <v>68</v>
      </c>
      <c s="37">
        <v>2</v>
      </c>
      <c s="36">
        <v>0</v>
      </c>
      <c s="36">
        <f>ROUND(G22*H22,6)</f>
      </c>
      <c r="L22" s="38">
        <v>0</v>
      </c>
      <c s="32">
        <f>ROUND(ROUND(L22,2)*ROUND(G22,3),2)</f>
      </c>
      <c s="36" t="s">
        <v>761</v>
      </c>
      <c>
        <f>(M22*21)/100</f>
      </c>
      <c t="s">
        <v>28</v>
      </c>
    </row>
    <row r="23" spans="1:5" ht="25.5">
      <c r="A23" s="35" t="s">
        <v>56</v>
      </c>
      <c r="E23" s="39" t="s">
        <v>960</v>
      </c>
    </row>
    <row r="24" spans="1:5" ht="12.75">
      <c r="A24" s="35" t="s">
        <v>57</v>
      </c>
      <c r="E24" s="40" t="s">
        <v>5</v>
      </c>
    </row>
    <row r="25" spans="1:5" ht="12.75">
      <c r="A25" t="s">
        <v>58</v>
      </c>
      <c r="E25" s="39" t="s">
        <v>5</v>
      </c>
    </row>
    <row r="26" spans="1:16" ht="25.5">
      <c r="A26" t="s">
        <v>50</v>
      </c>
      <c s="34" t="s">
        <v>514</v>
      </c>
      <c s="34" t="s">
        <v>1165</v>
      </c>
      <c s="35" t="s">
        <v>5</v>
      </c>
      <c s="6" t="s">
        <v>1166</v>
      </c>
      <c s="36" t="s">
        <v>68</v>
      </c>
      <c s="37">
        <v>3</v>
      </c>
      <c s="36">
        <v>0.00868</v>
      </c>
      <c s="36">
        <f>ROUND(G26*H26,6)</f>
      </c>
      <c r="L26" s="38">
        <v>0</v>
      </c>
      <c s="32">
        <f>ROUND(ROUND(L26,2)*ROUND(G26,3),2)</f>
      </c>
      <c s="36" t="s">
        <v>761</v>
      </c>
      <c>
        <f>(M26*21)/100</f>
      </c>
      <c t="s">
        <v>28</v>
      </c>
    </row>
    <row r="27" spans="1:5" ht="63.75">
      <c r="A27" s="35" t="s">
        <v>56</v>
      </c>
      <c r="E27" s="39" t="s">
        <v>1167</v>
      </c>
    </row>
    <row r="28" spans="1:5" ht="12.75">
      <c r="A28" s="35" t="s">
        <v>57</v>
      </c>
      <c r="E28" s="40" t="s">
        <v>5</v>
      </c>
    </row>
    <row r="29" spans="1:5" ht="12.75">
      <c r="A29" t="s">
        <v>58</v>
      </c>
      <c r="E29" s="39" t="s">
        <v>5</v>
      </c>
    </row>
    <row r="30" spans="1:16" ht="25.5">
      <c r="A30" t="s">
        <v>50</v>
      </c>
      <c s="34" t="s">
        <v>27</v>
      </c>
      <c s="34" t="s">
        <v>1168</v>
      </c>
      <c s="35" t="s">
        <v>5</v>
      </c>
      <c s="6" t="s">
        <v>1166</v>
      </c>
      <c s="36" t="s">
        <v>68</v>
      </c>
      <c s="37">
        <v>1</v>
      </c>
      <c s="36">
        <v>0.10775</v>
      </c>
      <c s="36">
        <f>ROUND(G30*H30,6)</f>
      </c>
      <c r="L30" s="38">
        <v>0</v>
      </c>
      <c s="32">
        <f>ROUND(ROUND(L30,2)*ROUND(G30,3),2)</f>
      </c>
      <c s="36" t="s">
        <v>761</v>
      </c>
      <c>
        <f>(M30*21)/100</f>
      </c>
      <c t="s">
        <v>28</v>
      </c>
    </row>
    <row r="31" spans="1:5" ht="63.75">
      <c r="A31" s="35" t="s">
        <v>56</v>
      </c>
      <c r="E31" s="39" t="s">
        <v>1169</v>
      </c>
    </row>
    <row r="32" spans="1:5" ht="12.75">
      <c r="A32" s="35" t="s">
        <v>57</v>
      </c>
      <c r="E32" s="40" t="s">
        <v>5</v>
      </c>
    </row>
    <row r="33" spans="1:5" ht="12.75">
      <c r="A33" t="s">
        <v>58</v>
      </c>
      <c r="E33" s="39" t="s">
        <v>5</v>
      </c>
    </row>
    <row r="34" spans="1:16" ht="25.5">
      <c r="A34" t="s">
        <v>50</v>
      </c>
      <c s="34" t="s">
        <v>519</v>
      </c>
      <c s="34" t="s">
        <v>1170</v>
      </c>
      <c s="35" t="s">
        <v>5</v>
      </c>
      <c s="6" t="s">
        <v>1171</v>
      </c>
      <c s="36" t="s">
        <v>768</v>
      </c>
      <c s="37">
        <v>24</v>
      </c>
      <c s="36">
        <v>0</v>
      </c>
      <c s="36">
        <f>ROUND(G34*H34,6)</f>
      </c>
      <c r="L34" s="38">
        <v>0</v>
      </c>
      <c s="32">
        <f>ROUND(ROUND(L34,2)*ROUND(G34,3),2)</f>
      </c>
      <c s="36" t="s">
        <v>761</v>
      </c>
      <c>
        <f>(M34*21)/100</f>
      </c>
      <c t="s">
        <v>28</v>
      </c>
    </row>
    <row r="35" spans="1:5" ht="25.5">
      <c r="A35" s="35" t="s">
        <v>56</v>
      </c>
      <c r="E35" s="39" t="s">
        <v>1171</v>
      </c>
    </row>
    <row r="36" spans="1:5" ht="25.5">
      <c r="A36" s="35" t="s">
        <v>57</v>
      </c>
      <c r="E36" s="42" t="s">
        <v>1172</v>
      </c>
    </row>
    <row r="37" spans="1:5" ht="12.75">
      <c r="A37" t="s">
        <v>58</v>
      </c>
      <c r="E37" s="39" t="s">
        <v>5</v>
      </c>
    </row>
    <row r="38" spans="1:16" ht="38.25">
      <c r="A38" t="s">
        <v>50</v>
      </c>
      <c s="34" t="s">
        <v>522</v>
      </c>
      <c s="34" t="s">
        <v>770</v>
      </c>
      <c s="35" t="s">
        <v>5</v>
      </c>
      <c s="6" t="s">
        <v>771</v>
      </c>
      <c s="36" t="s">
        <v>768</v>
      </c>
      <c s="37">
        <v>4</v>
      </c>
      <c s="36">
        <v>0</v>
      </c>
      <c s="36">
        <f>ROUND(G38*H38,6)</f>
      </c>
      <c r="L38" s="38">
        <v>0</v>
      </c>
      <c s="32">
        <f>ROUND(ROUND(L38,2)*ROUND(G38,3),2)</f>
      </c>
      <c s="36" t="s">
        <v>761</v>
      </c>
      <c>
        <f>(M38*21)/100</f>
      </c>
      <c t="s">
        <v>28</v>
      </c>
    </row>
    <row r="39" spans="1:5" ht="38.25">
      <c r="A39" s="35" t="s">
        <v>56</v>
      </c>
      <c r="E39" s="39" t="s">
        <v>772</v>
      </c>
    </row>
    <row r="40" spans="1:5" ht="12.75">
      <c r="A40" s="35" t="s">
        <v>57</v>
      </c>
      <c r="E40" s="40" t="s">
        <v>5</v>
      </c>
    </row>
    <row r="41" spans="1:5" ht="12.75">
      <c r="A41" t="s">
        <v>58</v>
      </c>
      <c r="E41" s="39" t="s">
        <v>5</v>
      </c>
    </row>
    <row r="42" spans="1:16" ht="38.25">
      <c r="A42" t="s">
        <v>50</v>
      </c>
      <c s="34" t="s">
        <v>525</v>
      </c>
      <c s="34" t="s">
        <v>773</v>
      </c>
      <c s="35" t="s">
        <v>5</v>
      </c>
      <c s="6" t="s">
        <v>771</v>
      </c>
      <c s="36" t="s">
        <v>768</v>
      </c>
      <c s="37">
        <v>20</v>
      </c>
      <c s="36">
        <v>0</v>
      </c>
      <c s="36">
        <f>ROUND(G42*H42,6)</f>
      </c>
      <c r="L42" s="38">
        <v>0</v>
      </c>
      <c s="32">
        <f>ROUND(ROUND(L42,2)*ROUND(G42,3),2)</f>
      </c>
      <c s="36" t="s">
        <v>761</v>
      </c>
      <c>
        <f>(M42*21)/100</f>
      </c>
      <c t="s">
        <v>28</v>
      </c>
    </row>
    <row r="43" spans="1:5" ht="51">
      <c r="A43" s="35" t="s">
        <v>56</v>
      </c>
      <c r="E43" s="39" t="s">
        <v>774</v>
      </c>
    </row>
    <row r="44" spans="1:5" ht="12.75">
      <c r="A44" s="35" t="s">
        <v>57</v>
      </c>
      <c r="E44" s="40" t="s">
        <v>5</v>
      </c>
    </row>
    <row r="45" spans="1:5" ht="12.75">
      <c r="A45" t="s">
        <v>58</v>
      </c>
      <c r="E45" s="39" t="s">
        <v>5</v>
      </c>
    </row>
    <row r="46" spans="1:16" ht="25.5">
      <c r="A46" t="s">
        <v>50</v>
      </c>
      <c s="34" t="s">
        <v>527</v>
      </c>
      <c s="34" t="s">
        <v>1173</v>
      </c>
      <c s="35" t="s">
        <v>5</v>
      </c>
      <c s="6" t="s">
        <v>1174</v>
      </c>
      <c s="36" t="s">
        <v>768</v>
      </c>
      <c s="37">
        <v>4</v>
      </c>
      <c s="36">
        <v>0</v>
      </c>
      <c s="36">
        <f>ROUND(G46*H46,6)</f>
      </c>
      <c r="L46" s="38">
        <v>0</v>
      </c>
      <c s="32">
        <f>ROUND(ROUND(L46,2)*ROUND(G46,3),2)</f>
      </c>
      <c s="36" t="s">
        <v>761</v>
      </c>
      <c>
        <f>(M46*21)/100</f>
      </c>
      <c t="s">
        <v>28</v>
      </c>
    </row>
    <row r="47" spans="1:5" ht="25.5">
      <c r="A47" s="35" t="s">
        <v>56</v>
      </c>
      <c r="E47" s="39" t="s">
        <v>1174</v>
      </c>
    </row>
    <row r="48" spans="1:5" ht="12.75">
      <c r="A48" s="35" t="s">
        <v>57</v>
      </c>
      <c r="E48" s="40" t="s">
        <v>5</v>
      </c>
    </row>
    <row r="49" spans="1:5" ht="12.75">
      <c r="A49" t="s">
        <v>58</v>
      </c>
      <c r="E49" s="39" t="s">
        <v>5</v>
      </c>
    </row>
    <row r="50" spans="1:16" ht="25.5">
      <c r="A50" t="s">
        <v>50</v>
      </c>
      <c s="34" t="s">
        <v>530</v>
      </c>
      <c s="34" t="s">
        <v>1175</v>
      </c>
      <c s="35" t="s">
        <v>5</v>
      </c>
      <c s="6" t="s">
        <v>1176</v>
      </c>
      <c s="36" t="s">
        <v>777</v>
      </c>
      <c s="37">
        <v>6.4</v>
      </c>
      <c s="36">
        <v>0</v>
      </c>
      <c s="36">
        <f>ROUND(G50*H50,6)</f>
      </c>
      <c r="L50" s="38">
        <v>0</v>
      </c>
      <c s="32">
        <f>ROUND(ROUND(L50,2)*ROUND(G50,3),2)</f>
      </c>
      <c s="36" t="s">
        <v>761</v>
      </c>
      <c>
        <f>(M50*21)/100</f>
      </c>
      <c t="s">
        <v>28</v>
      </c>
    </row>
    <row r="51" spans="1:5" ht="25.5">
      <c r="A51" s="35" t="s">
        <v>56</v>
      </c>
      <c r="E51" s="39" t="s">
        <v>1176</v>
      </c>
    </row>
    <row r="52" spans="1:5" ht="12.75">
      <c r="A52" s="35" t="s">
        <v>57</v>
      </c>
      <c r="E52" s="40" t="s">
        <v>5</v>
      </c>
    </row>
    <row r="53" spans="1:5" ht="12.75">
      <c r="A53" t="s">
        <v>58</v>
      </c>
      <c r="E53" s="39" t="s">
        <v>5</v>
      </c>
    </row>
    <row r="54" spans="1:16" ht="25.5">
      <c r="A54" t="s">
        <v>50</v>
      </c>
      <c s="34" t="s">
        <v>533</v>
      </c>
      <c s="34" t="s">
        <v>1177</v>
      </c>
      <c s="35" t="s">
        <v>5</v>
      </c>
      <c s="6" t="s">
        <v>1178</v>
      </c>
      <c s="36" t="s">
        <v>768</v>
      </c>
      <c s="37">
        <v>20</v>
      </c>
      <c s="36">
        <v>0</v>
      </c>
      <c s="36">
        <f>ROUND(G54*H54,6)</f>
      </c>
      <c r="L54" s="38">
        <v>0</v>
      </c>
      <c s="32">
        <f>ROUND(ROUND(L54,2)*ROUND(G54,3),2)</f>
      </c>
      <c s="36" t="s">
        <v>55</v>
      </c>
      <c>
        <f>(M54*21)/100</f>
      </c>
      <c t="s">
        <v>28</v>
      </c>
    </row>
    <row r="55" spans="1:5" ht="25.5">
      <c r="A55" s="35" t="s">
        <v>56</v>
      </c>
      <c r="E55" s="39" t="s">
        <v>1178</v>
      </c>
    </row>
    <row r="56" spans="1:5" ht="25.5">
      <c r="A56" s="35" t="s">
        <v>57</v>
      </c>
      <c r="E56" s="42" t="s">
        <v>1179</v>
      </c>
    </row>
    <row r="57" spans="1:5" ht="12.75">
      <c r="A57" t="s">
        <v>58</v>
      </c>
      <c r="E57" s="39" t="s">
        <v>5</v>
      </c>
    </row>
    <row r="58" spans="1:16" ht="25.5">
      <c r="A58" t="s">
        <v>50</v>
      </c>
      <c s="34" t="s">
        <v>536</v>
      </c>
      <c s="34" t="s">
        <v>1037</v>
      </c>
      <c s="35" t="s">
        <v>5</v>
      </c>
      <c s="6" t="s">
        <v>1038</v>
      </c>
      <c s="36" t="s">
        <v>768</v>
      </c>
      <c s="37">
        <v>2.4</v>
      </c>
      <c s="36">
        <v>0</v>
      </c>
      <c s="36">
        <f>ROUND(G58*H58,6)</f>
      </c>
      <c r="L58" s="38">
        <v>0</v>
      </c>
      <c s="32">
        <f>ROUND(ROUND(L58,2)*ROUND(G58,3),2)</f>
      </c>
      <c s="36" t="s">
        <v>761</v>
      </c>
      <c>
        <f>(M58*21)/100</f>
      </c>
      <c t="s">
        <v>28</v>
      </c>
    </row>
    <row r="59" spans="1:5" ht="38.25">
      <c r="A59" s="35" t="s">
        <v>56</v>
      </c>
      <c r="E59" s="39" t="s">
        <v>1039</v>
      </c>
    </row>
    <row r="60" spans="1:5" ht="12.75">
      <c r="A60" s="35" t="s">
        <v>57</v>
      </c>
      <c r="E60" s="40" t="s">
        <v>5</v>
      </c>
    </row>
    <row r="61" spans="1:5" ht="12.75">
      <c r="A61" t="s">
        <v>58</v>
      </c>
      <c r="E61" s="39" t="s">
        <v>5</v>
      </c>
    </row>
    <row r="62" spans="1:16" ht="12.75">
      <c r="A62" t="s">
        <v>50</v>
      </c>
      <c s="34" t="s">
        <v>539</v>
      </c>
      <c s="34" t="s">
        <v>1041</v>
      </c>
      <c s="35" t="s">
        <v>5</v>
      </c>
      <c s="6" t="s">
        <v>1042</v>
      </c>
      <c s="36" t="s">
        <v>777</v>
      </c>
      <c s="37">
        <v>4.8</v>
      </c>
      <c s="36">
        <v>1</v>
      </c>
      <c s="36">
        <f>ROUND(G62*H62,6)</f>
      </c>
      <c r="L62" s="38">
        <v>0</v>
      </c>
      <c s="32">
        <f>ROUND(ROUND(L62,2)*ROUND(G62,3),2)</f>
      </c>
      <c s="36" t="s">
        <v>761</v>
      </c>
      <c>
        <f>(M62*21)/100</f>
      </c>
      <c t="s">
        <v>28</v>
      </c>
    </row>
    <row r="63" spans="1:5" ht="12.75">
      <c r="A63" s="35" t="s">
        <v>56</v>
      </c>
      <c r="E63" s="39" t="s">
        <v>1042</v>
      </c>
    </row>
    <row r="64" spans="1:5" ht="12.75">
      <c r="A64" s="35" t="s">
        <v>57</v>
      </c>
      <c r="E64" s="40" t="s">
        <v>5</v>
      </c>
    </row>
    <row r="65" spans="1:5" ht="12.75">
      <c r="A65" t="s">
        <v>58</v>
      </c>
      <c r="E65" s="39" t="s">
        <v>5</v>
      </c>
    </row>
    <row r="66" spans="1:16" ht="25.5">
      <c r="A66" t="s">
        <v>50</v>
      </c>
      <c s="34" t="s">
        <v>542</v>
      </c>
      <c s="34" t="s">
        <v>879</v>
      </c>
      <c s="35" t="s">
        <v>5</v>
      </c>
      <c s="6" t="s">
        <v>880</v>
      </c>
      <c s="36" t="s">
        <v>459</v>
      </c>
      <c s="37">
        <v>56</v>
      </c>
      <c s="36">
        <v>0</v>
      </c>
      <c s="36">
        <f>ROUND(G66*H66,6)</f>
      </c>
      <c r="L66" s="38">
        <v>0</v>
      </c>
      <c s="32">
        <f>ROUND(ROUND(L66,2)*ROUND(G66,3),2)</f>
      </c>
      <c s="36" t="s">
        <v>761</v>
      </c>
      <c>
        <f>(M66*21)/100</f>
      </c>
      <c t="s">
        <v>28</v>
      </c>
    </row>
    <row r="67" spans="1:5" ht="25.5">
      <c r="A67" s="35" t="s">
        <v>56</v>
      </c>
      <c r="E67" s="39" t="s">
        <v>880</v>
      </c>
    </row>
    <row r="68" spans="1:5" ht="12.75">
      <c r="A68" s="35" t="s">
        <v>57</v>
      </c>
      <c r="E68" s="40" t="s">
        <v>1180</v>
      </c>
    </row>
    <row r="69" spans="1:5" ht="12.75">
      <c r="A69" t="s">
        <v>58</v>
      </c>
      <c r="E69" s="39" t="s">
        <v>5</v>
      </c>
    </row>
    <row r="70" spans="1:13" ht="12.75">
      <c r="A70" t="s">
        <v>47</v>
      </c>
      <c r="C70" s="31" t="s">
        <v>1181</v>
      </c>
      <c r="E70" s="33" t="s">
        <v>1182</v>
      </c>
      <c r="J70" s="32">
        <f>0</f>
      </c>
      <c s="32">
        <f>0</f>
      </c>
      <c s="32">
        <f>0+L71+L75</f>
      </c>
      <c s="32">
        <f>0+M71+M75</f>
      </c>
    </row>
    <row r="71" spans="1:16" ht="12.75">
      <c r="A71" t="s">
        <v>50</v>
      </c>
      <c s="34" t="s">
        <v>620</v>
      </c>
      <c s="34" t="s">
        <v>1183</v>
      </c>
      <c s="35" t="s">
        <v>5</v>
      </c>
      <c s="6" t="s">
        <v>1184</v>
      </c>
      <c s="36" t="s">
        <v>68</v>
      </c>
      <c s="37">
        <v>5</v>
      </c>
      <c s="36">
        <v>0.00486</v>
      </c>
      <c s="36">
        <f>ROUND(G71*H71,6)</f>
      </c>
      <c r="L71" s="38">
        <v>0</v>
      </c>
      <c s="32">
        <f>ROUND(ROUND(L71,2)*ROUND(G71,3),2)</f>
      </c>
      <c s="36" t="s">
        <v>761</v>
      </c>
      <c>
        <f>(M71*21)/100</f>
      </c>
      <c t="s">
        <v>28</v>
      </c>
    </row>
    <row r="72" spans="1:5" ht="12.75">
      <c r="A72" s="35" t="s">
        <v>56</v>
      </c>
      <c r="E72" s="39" t="s">
        <v>1184</v>
      </c>
    </row>
    <row r="73" spans="1:5" ht="12.75">
      <c r="A73" s="35" t="s">
        <v>57</v>
      </c>
      <c r="E73" s="40" t="s">
        <v>5</v>
      </c>
    </row>
    <row r="74" spans="1:5" ht="12.75">
      <c r="A74" t="s">
        <v>58</v>
      </c>
      <c r="E74" s="39" t="s">
        <v>5</v>
      </c>
    </row>
    <row r="75" spans="1:16" ht="12.75">
      <c r="A75" t="s">
        <v>50</v>
      </c>
      <c s="34" t="s">
        <v>623</v>
      </c>
      <c s="34" t="s">
        <v>1185</v>
      </c>
      <c s="35" t="s">
        <v>5</v>
      </c>
      <c s="6" t="s">
        <v>1186</v>
      </c>
      <c s="36" t="s">
        <v>68</v>
      </c>
      <c s="37">
        <v>5.18</v>
      </c>
      <c s="36">
        <v>0.00343</v>
      </c>
      <c s="36">
        <f>ROUND(G75*H75,6)</f>
      </c>
      <c r="L75" s="38">
        <v>0</v>
      </c>
      <c s="32">
        <f>ROUND(ROUND(L75,2)*ROUND(G75,3),2)</f>
      </c>
      <c s="36" t="s">
        <v>55</v>
      </c>
      <c>
        <f>(M75*21)/100</f>
      </c>
      <c t="s">
        <v>28</v>
      </c>
    </row>
    <row r="76" spans="1:5" ht="12.75">
      <c r="A76" s="35" t="s">
        <v>56</v>
      </c>
      <c r="E76" s="39" t="s">
        <v>1186</v>
      </c>
    </row>
    <row r="77" spans="1:5" ht="12.75">
      <c r="A77" s="35" t="s">
        <v>57</v>
      </c>
      <c r="E77" s="40" t="s">
        <v>5</v>
      </c>
    </row>
    <row r="78" spans="1:5" ht="12.75">
      <c r="A78" t="s">
        <v>58</v>
      </c>
      <c r="E78" s="39" t="s">
        <v>5</v>
      </c>
    </row>
    <row r="79" spans="1:13" ht="12.75">
      <c r="A79" t="s">
        <v>47</v>
      </c>
      <c r="C79" s="31" t="s">
        <v>511</v>
      </c>
      <c r="E79" s="33" t="s">
        <v>1107</v>
      </c>
      <c r="J79" s="32">
        <f>0</f>
      </c>
      <c s="32">
        <f>0</f>
      </c>
      <c s="32">
        <f>0+L80</f>
      </c>
      <c s="32">
        <f>0+M80</f>
      </c>
    </row>
    <row r="80" spans="1:16" ht="25.5">
      <c r="A80" t="s">
        <v>50</v>
      </c>
      <c s="34" t="s">
        <v>545</v>
      </c>
      <c s="34" t="s">
        <v>1187</v>
      </c>
      <c s="35" t="s">
        <v>5</v>
      </c>
      <c s="6" t="s">
        <v>1188</v>
      </c>
      <c s="36" t="s">
        <v>768</v>
      </c>
      <c s="37">
        <v>1.2</v>
      </c>
      <c s="36">
        <v>1.89077</v>
      </c>
      <c s="36">
        <f>ROUND(G80*H80,6)</f>
      </c>
      <c r="L80" s="38">
        <v>0</v>
      </c>
      <c s="32">
        <f>ROUND(ROUND(L80,2)*ROUND(G80,3),2)</f>
      </c>
      <c s="36" t="s">
        <v>761</v>
      </c>
      <c>
        <f>(M80*21)/100</f>
      </c>
      <c t="s">
        <v>28</v>
      </c>
    </row>
    <row r="81" spans="1:5" ht="25.5">
      <c r="A81" s="35" t="s">
        <v>56</v>
      </c>
      <c r="E81" s="39" t="s">
        <v>1188</v>
      </c>
    </row>
    <row r="82" spans="1:5" ht="12.75">
      <c r="A82" s="35" t="s">
        <v>57</v>
      </c>
      <c r="E82" s="40" t="s">
        <v>5</v>
      </c>
    </row>
    <row r="83" spans="1:5" ht="12.75">
      <c r="A83" t="s">
        <v>58</v>
      </c>
      <c r="E83" s="39" t="s">
        <v>5</v>
      </c>
    </row>
    <row r="84" spans="1:13" ht="12.75">
      <c r="A84" t="s">
        <v>47</v>
      </c>
      <c r="C84" s="31" t="s">
        <v>1189</v>
      </c>
      <c r="E84" s="33" t="s">
        <v>1190</v>
      </c>
      <c r="J84" s="32">
        <f>0</f>
      </c>
      <c s="32">
        <f>0</f>
      </c>
      <c s="32">
        <f>0+L85</f>
      </c>
      <c s="32">
        <f>0+M85</f>
      </c>
    </row>
    <row r="85" spans="1:16" ht="25.5">
      <c r="A85" t="s">
        <v>50</v>
      </c>
      <c s="34" t="s">
        <v>626</v>
      </c>
      <c s="34" t="s">
        <v>1191</v>
      </c>
      <c s="35" t="s">
        <v>5</v>
      </c>
      <c s="6" t="s">
        <v>1192</v>
      </c>
      <c s="36" t="s">
        <v>768</v>
      </c>
      <c s="37">
        <v>7.2</v>
      </c>
      <c s="36">
        <v>0</v>
      </c>
      <c s="36">
        <f>ROUND(G85*H85,6)</f>
      </c>
      <c r="L85" s="38">
        <v>0</v>
      </c>
      <c s="32">
        <f>ROUND(ROUND(L85,2)*ROUND(G85,3),2)</f>
      </c>
      <c s="36" t="s">
        <v>761</v>
      </c>
      <c>
        <f>(M85*21)/100</f>
      </c>
      <c t="s">
        <v>28</v>
      </c>
    </row>
    <row r="86" spans="1:5" ht="25.5">
      <c r="A86" s="35" t="s">
        <v>56</v>
      </c>
      <c r="E86" s="39" t="s">
        <v>1192</v>
      </c>
    </row>
    <row r="87" spans="1:5" ht="12.75">
      <c r="A87" s="35" t="s">
        <v>57</v>
      </c>
      <c r="E87" s="40" t="s">
        <v>5</v>
      </c>
    </row>
    <row r="88" spans="1:5" ht="12.75">
      <c r="A88" t="s">
        <v>58</v>
      </c>
      <c r="E88" s="39" t="s">
        <v>5</v>
      </c>
    </row>
    <row r="89" spans="1:13" ht="12.75">
      <c r="A89" t="s">
        <v>47</v>
      </c>
      <c r="C89" s="31" t="s">
        <v>514</v>
      </c>
      <c r="E89" s="33" t="s">
        <v>790</v>
      </c>
      <c r="J89" s="32">
        <f>0</f>
      </c>
      <c s="32">
        <f>0</f>
      </c>
      <c s="32">
        <f>0+L90+L94+L98+L102</f>
      </c>
      <c s="32">
        <f>0+M90+M94+M98+M102</f>
      </c>
    </row>
    <row r="90" spans="1:16" ht="25.5">
      <c r="A90" t="s">
        <v>50</v>
      </c>
      <c s="34" t="s">
        <v>546</v>
      </c>
      <c s="34" t="s">
        <v>1193</v>
      </c>
      <c s="35" t="s">
        <v>5</v>
      </c>
      <c s="6" t="s">
        <v>1194</v>
      </c>
      <c s="36" t="s">
        <v>459</v>
      </c>
      <c s="37">
        <v>5</v>
      </c>
      <c s="36">
        <v>0.23</v>
      </c>
      <c s="36">
        <f>ROUND(G90*H90,6)</f>
      </c>
      <c r="L90" s="38">
        <v>0</v>
      </c>
      <c s="32">
        <f>ROUND(ROUND(L90,2)*ROUND(G90,3),2)</f>
      </c>
      <c s="36" t="s">
        <v>761</v>
      </c>
      <c>
        <f>(M90*21)/100</f>
      </c>
      <c t="s">
        <v>28</v>
      </c>
    </row>
    <row r="91" spans="1:5" ht="25.5">
      <c r="A91" s="35" t="s">
        <v>56</v>
      </c>
      <c r="E91" s="39" t="s">
        <v>1194</v>
      </c>
    </row>
    <row r="92" spans="1:5" ht="12.75">
      <c r="A92" s="35" t="s">
        <v>57</v>
      </c>
      <c r="E92" s="40" t="s">
        <v>5</v>
      </c>
    </row>
    <row r="93" spans="1:5" ht="12.75">
      <c r="A93" t="s">
        <v>58</v>
      </c>
      <c r="E93" s="39" t="s">
        <v>5</v>
      </c>
    </row>
    <row r="94" spans="1:16" ht="25.5">
      <c r="A94" t="s">
        <v>50</v>
      </c>
      <c s="34" t="s">
        <v>549</v>
      </c>
      <c s="34" t="s">
        <v>1195</v>
      </c>
      <c s="35" t="s">
        <v>5</v>
      </c>
      <c s="6" t="s">
        <v>1196</v>
      </c>
      <c s="36" t="s">
        <v>459</v>
      </c>
      <c s="37">
        <v>5</v>
      </c>
      <c s="36">
        <v>0.30651</v>
      </c>
      <c s="36">
        <f>ROUND(G94*H94,6)</f>
      </c>
      <c r="L94" s="38">
        <v>0</v>
      </c>
      <c s="32">
        <f>ROUND(ROUND(L94,2)*ROUND(G94,3),2)</f>
      </c>
      <c s="36" t="s">
        <v>761</v>
      </c>
      <c>
        <f>(M94*21)/100</f>
      </c>
      <c t="s">
        <v>28</v>
      </c>
    </row>
    <row r="95" spans="1:5" ht="25.5">
      <c r="A95" s="35" t="s">
        <v>56</v>
      </c>
      <c r="E95" s="39" t="s">
        <v>1196</v>
      </c>
    </row>
    <row r="96" spans="1:5" ht="12.75">
      <c r="A96" s="35" t="s">
        <v>57</v>
      </c>
      <c r="E96" s="40" t="s">
        <v>5</v>
      </c>
    </row>
    <row r="97" spans="1:5" ht="12.75">
      <c r="A97" t="s">
        <v>58</v>
      </c>
      <c r="E97" s="39" t="s">
        <v>5</v>
      </c>
    </row>
    <row r="98" spans="1:16" ht="38.25">
      <c r="A98" t="s">
        <v>50</v>
      </c>
      <c s="34" t="s">
        <v>550</v>
      </c>
      <c s="34" t="s">
        <v>1197</v>
      </c>
      <c s="35" t="s">
        <v>5</v>
      </c>
      <c s="6" t="s">
        <v>1198</v>
      </c>
      <c s="36" t="s">
        <v>459</v>
      </c>
      <c s="37">
        <v>5</v>
      </c>
      <c s="36">
        <v>0.13188</v>
      </c>
      <c s="36">
        <f>ROUND(G98*H98,6)</f>
      </c>
      <c r="L98" s="38">
        <v>0</v>
      </c>
      <c s="32">
        <f>ROUND(ROUND(L98,2)*ROUND(G98,3),2)</f>
      </c>
      <c s="36" t="s">
        <v>761</v>
      </c>
      <c>
        <f>(M98*21)/100</f>
      </c>
      <c t="s">
        <v>28</v>
      </c>
    </row>
    <row r="99" spans="1:5" ht="38.25">
      <c r="A99" s="35" t="s">
        <v>56</v>
      </c>
      <c r="E99" s="39" t="s">
        <v>1199</v>
      </c>
    </row>
    <row r="100" spans="1:5" ht="12.75">
      <c r="A100" s="35" t="s">
        <v>57</v>
      </c>
      <c r="E100" s="40" t="s">
        <v>5</v>
      </c>
    </row>
    <row r="101" spans="1:5" ht="12.75">
      <c r="A101" t="s">
        <v>58</v>
      </c>
      <c r="E101" s="39" t="s">
        <v>5</v>
      </c>
    </row>
    <row r="102" spans="1:16" ht="25.5">
      <c r="A102" t="s">
        <v>50</v>
      </c>
      <c s="34" t="s">
        <v>553</v>
      </c>
      <c s="34" t="s">
        <v>1200</v>
      </c>
      <c s="35" t="s">
        <v>5</v>
      </c>
      <c s="6" t="s">
        <v>1201</v>
      </c>
      <c s="36" t="s">
        <v>459</v>
      </c>
      <c s="37">
        <v>5</v>
      </c>
      <c s="36">
        <v>0.12966</v>
      </c>
      <c s="36">
        <f>ROUND(G102*H102,6)</f>
      </c>
      <c r="L102" s="38">
        <v>0</v>
      </c>
      <c s="32">
        <f>ROUND(ROUND(L102,2)*ROUND(G102,3),2)</f>
      </c>
      <c s="36" t="s">
        <v>761</v>
      </c>
      <c>
        <f>(M102*21)/100</f>
      </c>
      <c t="s">
        <v>28</v>
      </c>
    </row>
    <row r="103" spans="1:5" ht="25.5">
      <c r="A103" s="35" t="s">
        <v>56</v>
      </c>
      <c r="E103" s="39" t="s">
        <v>1201</v>
      </c>
    </row>
    <row r="104" spans="1:5" ht="12.75">
      <c r="A104" s="35" t="s">
        <v>57</v>
      </c>
      <c r="E104" s="40" t="s">
        <v>5</v>
      </c>
    </row>
    <row r="105" spans="1:5" ht="12.75">
      <c r="A105" t="s">
        <v>58</v>
      </c>
      <c r="E105" s="39" t="s">
        <v>5</v>
      </c>
    </row>
    <row r="106" spans="1:13" ht="12.75">
      <c r="A106" t="s">
        <v>47</v>
      </c>
      <c r="C106" s="31" t="s">
        <v>1202</v>
      </c>
      <c r="E106" s="33" t="s">
        <v>1203</v>
      </c>
      <c r="J106" s="32">
        <f>0</f>
      </c>
      <c s="32">
        <f>0</f>
      </c>
      <c s="32">
        <f>0+L107+L111</f>
      </c>
      <c s="32">
        <f>0+M107+M111</f>
      </c>
    </row>
    <row r="107" spans="1:16" ht="25.5">
      <c r="A107" t="s">
        <v>50</v>
      </c>
      <c s="34" t="s">
        <v>612</v>
      </c>
      <c s="34" t="s">
        <v>1204</v>
      </c>
      <c s="35" t="s">
        <v>5</v>
      </c>
      <c s="6" t="s">
        <v>1205</v>
      </c>
      <c s="36" t="s">
        <v>54</v>
      </c>
      <c s="37">
        <v>1</v>
      </c>
      <c s="36">
        <v>0.00061</v>
      </c>
      <c s="36">
        <f>ROUND(G107*H107,6)</f>
      </c>
      <c r="L107" s="38">
        <v>0</v>
      </c>
      <c s="32">
        <f>ROUND(ROUND(L107,2)*ROUND(G107,3),2)</f>
      </c>
      <c s="36" t="s">
        <v>761</v>
      </c>
      <c>
        <f>(M107*21)/100</f>
      </c>
      <c t="s">
        <v>28</v>
      </c>
    </row>
    <row r="108" spans="1:5" ht="25.5">
      <c r="A108" s="35" t="s">
        <v>56</v>
      </c>
      <c r="E108" s="39" t="s">
        <v>1205</v>
      </c>
    </row>
    <row r="109" spans="1:5" ht="12.75">
      <c r="A109" s="35" t="s">
        <v>57</v>
      </c>
      <c r="E109" s="40" t="s">
        <v>5</v>
      </c>
    </row>
    <row r="110" spans="1:5" ht="12.75">
      <c r="A110" t="s">
        <v>58</v>
      </c>
      <c r="E110" s="39" t="s">
        <v>5</v>
      </c>
    </row>
    <row r="111" spans="1:16" ht="25.5">
      <c r="A111" t="s">
        <v>50</v>
      </c>
      <c s="34" t="s">
        <v>617</v>
      </c>
      <c s="34" t="s">
        <v>1206</v>
      </c>
      <c s="35" t="s">
        <v>5</v>
      </c>
      <c s="6" t="s">
        <v>1207</v>
      </c>
      <c s="36" t="s">
        <v>777</v>
      </c>
      <c s="37">
        <v>0.001</v>
      </c>
      <c s="36">
        <v>0</v>
      </c>
      <c s="36">
        <f>ROUND(G111*H111,6)</f>
      </c>
      <c r="L111" s="38">
        <v>0</v>
      </c>
      <c s="32">
        <f>ROUND(ROUND(L111,2)*ROUND(G111,3),2)</f>
      </c>
      <c s="36" t="s">
        <v>761</v>
      </c>
      <c>
        <f>(M111*21)/100</f>
      </c>
      <c t="s">
        <v>28</v>
      </c>
    </row>
    <row r="112" spans="1:5" ht="25.5">
      <c r="A112" s="35" t="s">
        <v>56</v>
      </c>
      <c r="E112" s="39" t="s">
        <v>1207</v>
      </c>
    </row>
    <row r="113" spans="1:5" ht="12.75">
      <c r="A113" s="35" t="s">
        <v>57</v>
      </c>
      <c r="E113" s="40" t="s">
        <v>5</v>
      </c>
    </row>
    <row r="114" spans="1:5" ht="12.75">
      <c r="A114" t="s">
        <v>58</v>
      </c>
      <c r="E114" s="39" t="s">
        <v>5</v>
      </c>
    </row>
    <row r="115" spans="1:13" ht="12.75">
      <c r="A115" t="s">
        <v>47</v>
      </c>
      <c r="C115" s="31" t="s">
        <v>522</v>
      </c>
      <c r="E115" s="33" t="s">
        <v>1136</v>
      </c>
      <c r="J115" s="32">
        <f>0</f>
      </c>
      <c s="32">
        <f>0</f>
      </c>
      <c s="32">
        <f>0+L116+L120+L124+L128+L132+L136+L140+L144+L148+L152+L156+L160</f>
      </c>
      <c s="32">
        <f>0+M116+M120+M124+M128+M132+M136+M140+M144+M148+M152+M156+M160</f>
      </c>
    </row>
    <row r="116" spans="1:16" ht="12.75">
      <c r="A116" t="s">
        <v>50</v>
      </c>
      <c s="34" t="s">
        <v>554</v>
      </c>
      <c s="34" t="s">
        <v>1208</v>
      </c>
      <c s="35" t="s">
        <v>5</v>
      </c>
      <c s="6" t="s">
        <v>1209</v>
      </c>
      <c s="36" t="s">
        <v>68</v>
      </c>
      <c s="37">
        <v>16</v>
      </c>
      <c s="36">
        <v>0</v>
      </c>
      <c s="36">
        <f>ROUND(G116*H116,6)</f>
      </c>
      <c r="L116" s="38">
        <v>0</v>
      </c>
      <c s="32">
        <f>ROUND(ROUND(L116,2)*ROUND(G116,3),2)</f>
      </c>
      <c s="36" t="s">
        <v>761</v>
      </c>
      <c>
        <f>(M116*21)/100</f>
      </c>
      <c t="s">
        <v>28</v>
      </c>
    </row>
    <row r="117" spans="1:5" ht="12.75">
      <c r="A117" s="35" t="s">
        <v>56</v>
      </c>
      <c r="E117" s="39" t="s">
        <v>1209</v>
      </c>
    </row>
    <row r="118" spans="1:5" ht="12.75">
      <c r="A118" s="35" t="s">
        <v>57</v>
      </c>
      <c r="E118" s="40" t="s">
        <v>5</v>
      </c>
    </row>
    <row r="119" spans="1:5" ht="12.75">
      <c r="A119" t="s">
        <v>58</v>
      </c>
      <c r="E119" s="39" t="s">
        <v>5</v>
      </c>
    </row>
    <row r="120" spans="1:16" ht="12.75">
      <c r="A120" t="s">
        <v>50</v>
      </c>
      <c s="34" t="s">
        <v>557</v>
      </c>
      <c s="34" t="s">
        <v>1210</v>
      </c>
      <c s="35" t="s">
        <v>5</v>
      </c>
      <c s="6" t="s">
        <v>1211</v>
      </c>
      <c s="36" t="s">
        <v>68</v>
      </c>
      <c s="37">
        <v>16</v>
      </c>
      <c s="36">
        <v>0</v>
      </c>
      <c s="36">
        <f>ROUND(G120*H120,6)</f>
      </c>
      <c r="L120" s="38">
        <v>0</v>
      </c>
      <c s="32">
        <f>ROUND(ROUND(L120,2)*ROUND(G120,3),2)</f>
      </c>
      <c s="36" t="s">
        <v>761</v>
      </c>
      <c>
        <f>(M120*21)/100</f>
      </c>
      <c t="s">
        <v>28</v>
      </c>
    </row>
    <row r="121" spans="1:5" ht="12.75">
      <c r="A121" s="35" t="s">
        <v>56</v>
      </c>
      <c r="E121" s="39" t="s">
        <v>1211</v>
      </c>
    </row>
    <row r="122" spans="1:5" ht="12.75">
      <c r="A122" s="35" t="s">
        <v>57</v>
      </c>
      <c r="E122" s="40" t="s">
        <v>5</v>
      </c>
    </row>
    <row r="123" spans="1:5" ht="12.75">
      <c r="A123" t="s">
        <v>58</v>
      </c>
      <c r="E123" s="39" t="s">
        <v>5</v>
      </c>
    </row>
    <row r="124" spans="1:16" ht="12.75">
      <c r="A124" t="s">
        <v>50</v>
      </c>
      <c s="34" t="s">
        <v>558</v>
      </c>
      <c s="34" t="s">
        <v>1212</v>
      </c>
      <c s="35" t="s">
        <v>5</v>
      </c>
      <c s="6" t="s">
        <v>1213</v>
      </c>
      <c s="36" t="s">
        <v>1214</v>
      </c>
      <c s="37">
        <v>1</v>
      </c>
      <c s="36">
        <v>0.0099</v>
      </c>
      <c s="36">
        <f>ROUND(G124*H124,6)</f>
      </c>
      <c r="L124" s="38">
        <v>0</v>
      </c>
      <c s="32">
        <f>ROUND(ROUND(L124,2)*ROUND(G124,3),2)</f>
      </c>
      <c s="36" t="s">
        <v>761</v>
      </c>
      <c>
        <f>(M124*21)/100</f>
      </c>
      <c t="s">
        <v>28</v>
      </c>
    </row>
    <row r="125" spans="1:5" ht="12.75">
      <c r="A125" s="35" t="s">
        <v>56</v>
      </c>
      <c r="E125" s="39" t="s">
        <v>1213</v>
      </c>
    </row>
    <row r="126" spans="1:5" ht="12.75">
      <c r="A126" s="35" t="s">
        <v>57</v>
      </c>
      <c r="E126" s="40" t="s">
        <v>5</v>
      </c>
    </row>
    <row r="127" spans="1:5" ht="12.75">
      <c r="A127" t="s">
        <v>58</v>
      </c>
      <c r="E127" s="39" t="s">
        <v>5</v>
      </c>
    </row>
    <row r="128" spans="1:16" ht="25.5">
      <c r="A128" t="s">
        <v>50</v>
      </c>
      <c s="34" t="s">
        <v>561</v>
      </c>
      <c s="34" t="s">
        <v>1215</v>
      </c>
      <c s="35" t="s">
        <v>5</v>
      </c>
      <c s="6" t="s">
        <v>1216</v>
      </c>
      <c s="36" t="s">
        <v>68</v>
      </c>
      <c s="37">
        <v>16</v>
      </c>
      <c s="36">
        <v>0</v>
      </c>
      <c s="36">
        <f>ROUND(G128*H128,6)</f>
      </c>
      <c r="L128" s="38">
        <v>0</v>
      </c>
      <c s="32">
        <f>ROUND(ROUND(L128,2)*ROUND(G128,3),2)</f>
      </c>
      <c s="36" t="s">
        <v>761</v>
      </c>
      <c>
        <f>(M128*21)/100</f>
      </c>
      <c t="s">
        <v>28</v>
      </c>
    </row>
    <row r="129" spans="1:5" ht="25.5">
      <c r="A129" s="35" t="s">
        <v>56</v>
      </c>
      <c r="E129" s="39" t="s">
        <v>1216</v>
      </c>
    </row>
    <row r="130" spans="1:5" ht="12.75">
      <c r="A130" s="35" t="s">
        <v>57</v>
      </c>
      <c r="E130" s="40" t="s">
        <v>5</v>
      </c>
    </row>
    <row r="131" spans="1:5" ht="12.75">
      <c r="A131" t="s">
        <v>58</v>
      </c>
      <c r="E131" s="39" t="s">
        <v>5</v>
      </c>
    </row>
    <row r="132" spans="1:16" ht="12.75">
      <c r="A132" t="s">
        <v>50</v>
      </c>
      <c s="34" t="s">
        <v>562</v>
      </c>
      <c s="34" t="s">
        <v>1217</v>
      </c>
      <c s="35" t="s">
        <v>5</v>
      </c>
      <c s="6" t="s">
        <v>1218</v>
      </c>
      <c s="36" t="s">
        <v>68</v>
      </c>
      <c s="37">
        <v>16.24</v>
      </c>
      <c s="36">
        <v>0.00028</v>
      </c>
      <c s="36">
        <f>ROUND(G132*H132,6)</f>
      </c>
      <c r="L132" s="38">
        <v>0</v>
      </c>
      <c s="32">
        <f>ROUND(ROUND(L132,2)*ROUND(G132,3),2)</f>
      </c>
      <c s="36" t="s">
        <v>55</v>
      </c>
      <c>
        <f>(M132*21)/100</f>
      </c>
      <c t="s">
        <v>28</v>
      </c>
    </row>
    <row r="133" spans="1:5" ht="12.75">
      <c r="A133" s="35" t="s">
        <v>56</v>
      </c>
      <c r="E133" s="39" t="s">
        <v>1218</v>
      </c>
    </row>
    <row r="134" spans="1:5" ht="12.75">
      <c r="A134" s="35" t="s">
        <v>57</v>
      </c>
      <c r="E134" s="40" t="s">
        <v>5</v>
      </c>
    </row>
    <row r="135" spans="1:5" ht="12.75">
      <c r="A135" t="s">
        <v>58</v>
      </c>
      <c r="E135" s="39" t="s">
        <v>5</v>
      </c>
    </row>
    <row r="136" spans="1:16" ht="25.5">
      <c r="A136" t="s">
        <v>50</v>
      </c>
      <c s="34" t="s">
        <v>565</v>
      </c>
      <c s="34" t="s">
        <v>1219</v>
      </c>
      <c s="35" t="s">
        <v>5</v>
      </c>
      <c s="6" t="s">
        <v>1220</v>
      </c>
      <c s="36" t="s">
        <v>54</v>
      </c>
      <c s="37">
        <v>1</v>
      </c>
      <c s="36">
        <v>0</v>
      </c>
      <c s="36">
        <f>ROUND(G136*H136,6)</f>
      </c>
      <c r="L136" s="38">
        <v>0</v>
      </c>
      <c s="32">
        <f>ROUND(ROUND(L136,2)*ROUND(G136,3),2)</f>
      </c>
      <c s="36" t="s">
        <v>761</v>
      </c>
      <c>
        <f>(M136*21)/100</f>
      </c>
      <c t="s">
        <v>28</v>
      </c>
    </row>
    <row r="137" spans="1:5" ht="25.5">
      <c r="A137" s="35" t="s">
        <v>56</v>
      </c>
      <c r="E137" s="39" t="s">
        <v>1220</v>
      </c>
    </row>
    <row r="138" spans="1:5" ht="12.75">
      <c r="A138" s="35" t="s">
        <v>57</v>
      </c>
      <c r="E138" s="40" t="s">
        <v>5</v>
      </c>
    </row>
    <row r="139" spans="1:5" ht="12.75">
      <c r="A139" t="s">
        <v>58</v>
      </c>
      <c r="E139" s="39" t="s">
        <v>5</v>
      </c>
    </row>
    <row r="140" spans="1:16" ht="12.75">
      <c r="A140" t="s">
        <v>50</v>
      </c>
      <c s="34" t="s">
        <v>568</v>
      </c>
      <c s="34" t="s">
        <v>1221</v>
      </c>
      <c s="35" t="s">
        <v>5</v>
      </c>
      <c s="6" t="s">
        <v>1222</v>
      </c>
      <c s="36" t="s">
        <v>54</v>
      </c>
      <c s="37">
        <v>1</v>
      </c>
      <c s="36">
        <v>0.0006</v>
      </c>
      <c s="36">
        <f>ROUND(G140*H140,6)</f>
      </c>
      <c r="L140" s="38">
        <v>0</v>
      </c>
      <c s="32">
        <f>ROUND(ROUND(L140,2)*ROUND(G140,3),2)</f>
      </c>
      <c s="36" t="s">
        <v>761</v>
      </c>
      <c>
        <f>(M140*21)/100</f>
      </c>
      <c t="s">
        <v>28</v>
      </c>
    </row>
    <row r="141" spans="1:5" ht="12.75">
      <c r="A141" s="35" t="s">
        <v>56</v>
      </c>
      <c r="E141" s="39" t="s">
        <v>1222</v>
      </c>
    </row>
    <row r="142" spans="1:5" ht="12.75">
      <c r="A142" s="35" t="s">
        <v>57</v>
      </c>
      <c r="E142" s="40" t="s">
        <v>5</v>
      </c>
    </row>
    <row r="143" spans="1:5" ht="12.75">
      <c r="A143" t="s">
        <v>58</v>
      </c>
      <c r="E143" s="39" t="s">
        <v>5</v>
      </c>
    </row>
    <row r="144" spans="1:16" ht="12.75">
      <c r="A144" t="s">
        <v>50</v>
      </c>
      <c s="34" t="s">
        <v>571</v>
      </c>
      <c s="34" t="s">
        <v>1223</v>
      </c>
      <c s="35" t="s">
        <v>5</v>
      </c>
      <c s="6" t="s">
        <v>1224</v>
      </c>
      <c s="36" t="s">
        <v>54</v>
      </c>
      <c s="37">
        <v>1</v>
      </c>
      <c s="36">
        <v>0.00025</v>
      </c>
      <c s="36">
        <f>ROUND(G144*H144,6)</f>
      </c>
      <c r="L144" s="38">
        <v>0</v>
      </c>
      <c s="32">
        <f>ROUND(ROUND(L144,2)*ROUND(G144,3),2)</f>
      </c>
      <c s="36" t="s">
        <v>761</v>
      </c>
      <c>
        <f>(M144*21)/100</f>
      </c>
      <c t="s">
        <v>28</v>
      </c>
    </row>
    <row r="145" spans="1:5" ht="12.75">
      <c r="A145" s="35" t="s">
        <v>56</v>
      </c>
      <c r="E145" s="39" t="s">
        <v>1224</v>
      </c>
    </row>
    <row r="146" spans="1:5" ht="12.75">
      <c r="A146" s="35" t="s">
        <v>57</v>
      </c>
      <c r="E146" s="40" t="s">
        <v>5</v>
      </c>
    </row>
    <row r="147" spans="1:5" ht="12.75">
      <c r="A147" t="s">
        <v>58</v>
      </c>
      <c r="E147" s="39" t="s">
        <v>5</v>
      </c>
    </row>
    <row r="148" spans="1:16" ht="12.75">
      <c r="A148" t="s">
        <v>50</v>
      </c>
      <c s="34" t="s">
        <v>574</v>
      </c>
      <c s="34" t="s">
        <v>1225</v>
      </c>
      <c s="35" t="s">
        <v>5</v>
      </c>
      <c s="6" t="s">
        <v>1226</v>
      </c>
      <c s="36" t="s">
        <v>54</v>
      </c>
      <c s="37">
        <v>1</v>
      </c>
      <c s="36">
        <v>0.00016</v>
      </c>
      <c s="36">
        <f>ROUND(G148*H148,6)</f>
      </c>
      <c r="L148" s="38">
        <v>0</v>
      </c>
      <c s="32">
        <f>ROUND(ROUND(L148,2)*ROUND(G148,3),2)</f>
      </c>
      <c s="36" t="s">
        <v>55</v>
      </c>
      <c>
        <f>(M148*21)/100</f>
      </c>
      <c t="s">
        <v>28</v>
      </c>
    </row>
    <row r="149" spans="1:5" ht="12.75">
      <c r="A149" s="35" t="s">
        <v>56</v>
      </c>
      <c r="E149" s="39" t="s">
        <v>1226</v>
      </c>
    </row>
    <row r="150" spans="1:5" ht="12.75">
      <c r="A150" s="35" t="s">
        <v>57</v>
      </c>
      <c r="E150" s="40" t="s">
        <v>5</v>
      </c>
    </row>
    <row r="151" spans="1:5" ht="12.75">
      <c r="A151" t="s">
        <v>58</v>
      </c>
      <c r="E151" s="39" t="s">
        <v>5</v>
      </c>
    </row>
    <row r="152" spans="1:16" ht="12.75">
      <c r="A152" t="s">
        <v>50</v>
      </c>
      <c s="34" t="s">
        <v>577</v>
      </c>
      <c s="34" t="s">
        <v>1227</v>
      </c>
      <c s="35" t="s">
        <v>5</v>
      </c>
      <c s="6" t="s">
        <v>1228</v>
      </c>
      <c s="36" t="s">
        <v>54</v>
      </c>
      <c s="37">
        <v>1</v>
      </c>
      <c s="36">
        <v>0.00031</v>
      </c>
      <c s="36">
        <f>ROUND(G152*H152,6)</f>
      </c>
      <c r="L152" s="38">
        <v>0</v>
      </c>
      <c s="32">
        <f>ROUND(ROUND(L152,2)*ROUND(G152,3),2)</f>
      </c>
      <c s="36" t="s">
        <v>761</v>
      </c>
      <c>
        <f>(M152*21)/100</f>
      </c>
      <c t="s">
        <v>28</v>
      </c>
    </row>
    <row r="153" spans="1:5" ht="12.75">
      <c r="A153" s="35" t="s">
        <v>56</v>
      </c>
      <c r="E153" s="39" t="s">
        <v>1228</v>
      </c>
    </row>
    <row r="154" spans="1:5" ht="12.75">
      <c r="A154" s="35" t="s">
        <v>57</v>
      </c>
      <c r="E154" s="40" t="s">
        <v>5</v>
      </c>
    </row>
    <row r="155" spans="1:5" ht="12.75">
      <c r="A155" t="s">
        <v>58</v>
      </c>
      <c r="E155" s="39" t="s">
        <v>5</v>
      </c>
    </row>
    <row r="156" spans="1:16" ht="12.75">
      <c r="A156" t="s">
        <v>50</v>
      </c>
      <c s="34" t="s">
        <v>580</v>
      </c>
      <c s="34" t="s">
        <v>1229</v>
      </c>
      <c s="35" t="s">
        <v>5</v>
      </c>
      <c s="6" t="s">
        <v>1230</v>
      </c>
      <c s="36" t="s">
        <v>68</v>
      </c>
      <c s="37">
        <v>16</v>
      </c>
      <c s="36">
        <v>0.00019</v>
      </c>
      <c s="36">
        <f>ROUND(G156*H156,6)</f>
      </c>
      <c r="L156" s="38">
        <v>0</v>
      </c>
      <c s="32">
        <f>ROUND(ROUND(L156,2)*ROUND(G156,3),2)</f>
      </c>
      <c s="36" t="s">
        <v>761</v>
      </c>
      <c>
        <f>(M156*21)/100</f>
      </c>
      <c t="s">
        <v>28</v>
      </c>
    </row>
    <row r="157" spans="1:5" ht="12.75">
      <c r="A157" s="35" t="s">
        <v>56</v>
      </c>
      <c r="E157" s="39" t="s">
        <v>1230</v>
      </c>
    </row>
    <row r="158" spans="1:5" ht="12.75">
      <c r="A158" s="35" t="s">
        <v>57</v>
      </c>
      <c r="E158" s="40" t="s">
        <v>5</v>
      </c>
    </row>
    <row r="159" spans="1:5" ht="12.75">
      <c r="A159" t="s">
        <v>58</v>
      </c>
      <c r="E159" s="39" t="s">
        <v>5</v>
      </c>
    </row>
    <row r="160" spans="1:16" ht="12.75">
      <c r="A160" t="s">
        <v>50</v>
      </c>
      <c s="34" t="s">
        <v>583</v>
      </c>
      <c s="34" t="s">
        <v>1231</v>
      </c>
      <c s="35" t="s">
        <v>5</v>
      </c>
      <c s="6" t="s">
        <v>1232</v>
      </c>
      <c s="36" t="s">
        <v>68</v>
      </c>
      <c s="37">
        <v>16</v>
      </c>
      <c s="36">
        <v>9E-05</v>
      </c>
      <c s="36">
        <f>ROUND(G160*H160,6)</f>
      </c>
      <c r="L160" s="38">
        <v>0</v>
      </c>
      <c s="32">
        <f>ROUND(ROUND(L160,2)*ROUND(G160,3),2)</f>
      </c>
      <c s="36" t="s">
        <v>761</v>
      </c>
      <c>
        <f>(M160*21)/100</f>
      </c>
      <c t="s">
        <v>28</v>
      </c>
    </row>
    <row r="161" spans="1:5" ht="12.75">
      <c r="A161" s="35" t="s">
        <v>56</v>
      </c>
      <c r="E161" s="39" t="s">
        <v>1232</v>
      </c>
    </row>
    <row r="162" spans="1:5" ht="12.75">
      <c r="A162" s="35" t="s">
        <v>57</v>
      </c>
      <c r="E162" s="40" t="s">
        <v>5</v>
      </c>
    </row>
    <row r="163" spans="1:5" ht="12.75">
      <c r="A163" t="s">
        <v>58</v>
      </c>
      <c r="E163" s="39" t="s">
        <v>5</v>
      </c>
    </row>
    <row r="164" spans="1:13" ht="12.75">
      <c r="A164" t="s">
        <v>47</v>
      </c>
      <c r="C164" s="31" t="s">
        <v>525</v>
      </c>
      <c r="E164" s="33" t="s">
        <v>812</v>
      </c>
      <c r="J164" s="32">
        <f>0</f>
      </c>
      <c s="32">
        <f>0</f>
      </c>
      <c s="32">
        <f>0+L165+L169+L173</f>
      </c>
      <c s="32">
        <f>0+M165+M169+M173</f>
      </c>
    </row>
    <row r="165" spans="1:16" ht="38.25">
      <c r="A165" t="s">
        <v>50</v>
      </c>
      <c s="34" t="s">
        <v>586</v>
      </c>
      <c s="34" t="s">
        <v>971</v>
      </c>
      <c s="35" t="s">
        <v>5</v>
      </c>
      <c s="6" t="s">
        <v>972</v>
      </c>
      <c s="36" t="s">
        <v>68</v>
      </c>
      <c s="37">
        <v>1</v>
      </c>
      <c s="36">
        <v>0.09599</v>
      </c>
      <c s="36">
        <f>ROUND(G165*H165,6)</f>
      </c>
      <c r="L165" s="38">
        <v>0</v>
      </c>
      <c s="32">
        <f>ROUND(ROUND(L165,2)*ROUND(G165,3),2)</f>
      </c>
      <c s="36" t="s">
        <v>761</v>
      </c>
      <c>
        <f>(M165*21)/100</f>
      </c>
      <c t="s">
        <v>28</v>
      </c>
    </row>
    <row r="166" spans="1:5" ht="38.25">
      <c r="A166" s="35" t="s">
        <v>56</v>
      </c>
      <c r="E166" s="39" t="s">
        <v>972</v>
      </c>
    </row>
    <row r="167" spans="1:5" ht="12.75">
      <c r="A167" s="35" t="s">
        <v>57</v>
      </c>
      <c r="E167" s="40" t="s">
        <v>5</v>
      </c>
    </row>
    <row r="168" spans="1:5" ht="12.75">
      <c r="A168" t="s">
        <v>58</v>
      </c>
      <c r="E168" s="39" t="s">
        <v>5</v>
      </c>
    </row>
    <row r="169" spans="1:16" ht="12.75">
      <c r="A169" t="s">
        <v>50</v>
      </c>
      <c s="34" t="s">
        <v>588</v>
      </c>
      <c s="34" t="s">
        <v>973</v>
      </c>
      <c s="35" t="s">
        <v>5</v>
      </c>
      <c s="6" t="s">
        <v>974</v>
      </c>
      <c s="36" t="s">
        <v>68</v>
      </c>
      <c s="37">
        <v>1.01</v>
      </c>
      <c s="36">
        <v>0.08</v>
      </c>
      <c s="36">
        <f>ROUND(G169*H169,6)</f>
      </c>
      <c r="L169" s="38">
        <v>0</v>
      </c>
      <c s="32">
        <f>ROUND(ROUND(L169,2)*ROUND(G169,3),2)</f>
      </c>
      <c s="36" t="s">
        <v>761</v>
      </c>
      <c>
        <f>(M169*21)/100</f>
      </c>
      <c t="s">
        <v>28</v>
      </c>
    </row>
    <row r="170" spans="1:5" ht="12.75">
      <c r="A170" s="35" t="s">
        <v>56</v>
      </c>
      <c r="E170" s="39" t="s">
        <v>974</v>
      </c>
    </row>
    <row r="171" spans="1:5" ht="12.75">
      <c r="A171" s="35" t="s">
        <v>57</v>
      </c>
      <c r="E171" s="40" t="s">
        <v>5</v>
      </c>
    </row>
    <row r="172" spans="1:5" ht="12.75">
      <c r="A172" t="s">
        <v>58</v>
      </c>
      <c r="E172" s="39" t="s">
        <v>5</v>
      </c>
    </row>
    <row r="173" spans="1:16" ht="12.75">
      <c r="A173" t="s">
        <v>50</v>
      </c>
      <c s="34" t="s">
        <v>591</v>
      </c>
      <c s="34" t="s">
        <v>1233</v>
      </c>
      <c s="35" t="s">
        <v>5</v>
      </c>
      <c s="6" t="s">
        <v>1234</v>
      </c>
      <c s="36" t="s">
        <v>68</v>
      </c>
      <c s="37">
        <v>10</v>
      </c>
      <c s="36">
        <v>0</v>
      </c>
      <c s="36">
        <f>ROUND(G173*H173,6)</f>
      </c>
      <c r="L173" s="38">
        <v>0</v>
      </c>
      <c s="32">
        <f>ROUND(ROUND(L173,2)*ROUND(G173,3),2)</f>
      </c>
      <c s="36" t="s">
        <v>761</v>
      </c>
      <c>
        <f>(M173*21)/100</f>
      </c>
      <c t="s">
        <v>28</v>
      </c>
    </row>
    <row r="174" spans="1:5" ht="12.75">
      <c r="A174" s="35" t="s">
        <v>56</v>
      </c>
      <c r="E174" s="39" t="s">
        <v>1234</v>
      </c>
    </row>
    <row r="175" spans="1:5" ht="12.75">
      <c r="A175" s="35" t="s">
        <v>57</v>
      </c>
      <c r="E175" s="40" t="s">
        <v>5</v>
      </c>
    </row>
    <row r="176" spans="1:5" ht="12.75">
      <c r="A176" t="s">
        <v>58</v>
      </c>
      <c r="E176" s="39" t="s">
        <v>5</v>
      </c>
    </row>
    <row r="177" spans="1:13" ht="12.75">
      <c r="A177" t="s">
        <v>47</v>
      </c>
      <c r="C177" s="31" t="s">
        <v>833</v>
      </c>
      <c r="E177" s="33" t="s">
        <v>834</v>
      </c>
      <c r="J177" s="32">
        <f>0</f>
      </c>
      <c s="32">
        <f>0</f>
      </c>
      <c s="32">
        <f>0+L178+L182+L186+L190+L194</f>
      </c>
      <c s="32">
        <f>0+M178+M182+M186+M190+M194</f>
      </c>
    </row>
    <row r="178" spans="1:16" ht="25.5">
      <c r="A178" t="s">
        <v>50</v>
      </c>
      <c s="34" t="s">
        <v>595</v>
      </c>
      <c s="34" t="s">
        <v>835</v>
      </c>
      <c s="35" t="s">
        <v>5</v>
      </c>
      <c s="6" t="s">
        <v>836</v>
      </c>
      <c s="36" t="s">
        <v>777</v>
      </c>
      <c s="37">
        <v>8.088</v>
      </c>
      <c s="36">
        <v>0</v>
      </c>
      <c s="36">
        <f>ROUND(G178*H178,6)</f>
      </c>
      <c r="L178" s="38">
        <v>0</v>
      </c>
      <c s="32">
        <f>ROUND(ROUND(L178,2)*ROUND(G178,3),2)</f>
      </c>
      <c s="36" t="s">
        <v>761</v>
      </c>
      <c>
        <f>(M178*21)/100</f>
      </c>
      <c t="s">
        <v>28</v>
      </c>
    </row>
    <row r="179" spans="1:5" ht="25.5">
      <c r="A179" s="35" t="s">
        <v>56</v>
      </c>
      <c r="E179" s="39" t="s">
        <v>836</v>
      </c>
    </row>
    <row r="180" spans="1:5" ht="12.75">
      <c r="A180" s="35" t="s">
        <v>57</v>
      </c>
      <c r="E180" s="40" t="s">
        <v>5</v>
      </c>
    </row>
    <row r="181" spans="1:5" ht="12.75">
      <c r="A181" t="s">
        <v>58</v>
      </c>
      <c r="E181" s="39" t="s">
        <v>5</v>
      </c>
    </row>
    <row r="182" spans="1:16" ht="25.5">
      <c r="A182" t="s">
        <v>50</v>
      </c>
      <c s="34" t="s">
        <v>598</v>
      </c>
      <c s="34" t="s">
        <v>837</v>
      </c>
      <c s="35" t="s">
        <v>5</v>
      </c>
      <c s="6" t="s">
        <v>838</v>
      </c>
      <c s="36" t="s">
        <v>777</v>
      </c>
      <c s="37">
        <v>113.232</v>
      </c>
      <c s="36">
        <v>0</v>
      </c>
      <c s="36">
        <f>ROUND(G182*H182,6)</f>
      </c>
      <c r="L182" s="38">
        <v>0</v>
      </c>
      <c s="32">
        <f>ROUND(ROUND(L182,2)*ROUND(G182,3),2)</f>
      </c>
      <c s="36" t="s">
        <v>761</v>
      </c>
      <c>
        <f>(M182*21)/100</f>
      </c>
      <c t="s">
        <v>28</v>
      </c>
    </row>
    <row r="183" spans="1:5" ht="25.5">
      <c r="A183" s="35" t="s">
        <v>56</v>
      </c>
      <c r="E183" s="39" t="s">
        <v>838</v>
      </c>
    </row>
    <row r="184" spans="1:5" ht="12.75">
      <c r="A184" s="35" t="s">
        <v>57</v>
      </c>
      <c r="E184" s="40" t="s">
        <v>5</v>
      </c>
    </row>
    <row r="185" spans="1:5" ht="12.75">
      <c r="A185" t="s">
        <v>58</v>
      </c>
      <c r="E185" s="39" t="s">
        <v>5</v>
      </c>
    </row>
    <row r="186" spans="1:16" ht="12.75">
      <c r="A186" t="s">
        <v>50</v>
      </c>
      <c s="34" t="s">
        <v>601</v>
      </c>
      <c s="34" t="s">
        <v>839</v>
      </c>
      <c s="35" t="s">
        <v>5</v>
      </c>
      <c s="6" t="s">
        <v>840</v>
      </c>
      <c s="36" t="s">
        <v>777</v>
      </c>
      <c s="37">
        <v>8.088</v>
      </c>
      <c s="36">
        <v>0</v>
      </c>
      <c s="36">
        <f>ROUND(G186*H186,6)</f>
      </c>
      <c r="L186" s="38">
        <v>0</v>
      </c>
      <c s="32">
        <f>ROUND(ROUND(L186,2)*ROUND(G186,3),2)</f>
      </c>
      <c s="36" t="s">
        <v>761</v>
      </c>
      <c>
        <f>(M186*21)/100</f>
      </c>
      <c t="s">
        <v>28</v>
      </c>
    </row>
    <row r="187" spans="1:5" ht="12.75">
      <c r="A187" s="35" t="s">
        <v>56</v>
      </c>
      <c r="E187" s="39" t="s">
        <v>840</v>
      </c>
    </row>
    <row r="188" spans="1:5" ht="12.75">
      <c r="A188" s="35" t="s">
        <v>57</v>
      </c>
      <c r="E188" s="40" t="s">
        <v>5</v>
      </c>
    </row>
    <row r="189" spans="1:5" ht="12.75">
      <c r="A189" t="s">
        <v>58</v>
      </c>
      <c r="E189" s="39" t="s">
        <v>5</v>
      </c>
    </row>
    <row r="190" spans="1:16" ht="25.5">
      <c r="A190" t="s">
        <v>50</v>
      </c>
      <c s="34" t="s">
        <v>604</v>
      </c>
      <c s="34" t="s">
        <v>841</v>
      </c>
      <c s="35" t="s">
        <v>5</v>
      </c>
      <c s="6" t="s">
        <v>842</v>
      </c>
      <c s="36" t="s">
        <v>777</v>
      </c>
      <c s="37">
        <v>4.608</v>
      </c>
      <c s="36">
        <v>0</v>
      </c>
      <c s="36">
        <f>ROUND(G190*H190,6)</f>
      </c>
      <c r="L190" s="38">
        <v>0</v>
      </c>
      <c s="32">
        <f>ROUND(ROUND(L190,2)*ROUND(G190,3),2)</f>
      </c>
      <c s="36" t="s">
        <v>761</v>
      </c>
      <c>
        <f>(M190*21)/100</f>
      </c>
      <c t="s">
        <v>28</v>
      </c>
    </row>
    <row r="191" spans="1:5" ht="25.5">
      <c r="A191" s="35" t="s">
        <v>56</v>
      </c>
      <c r="E191" s="39" t="s">
        <v>842</v>
      </c>
    </row>
    <row r="192" spans="1:5" ht="12.75">
      <c r="A192" s="35" t="s">
        <v>57</v>
      </c>
      <c r="E192" s="40" t="s">
        <v>5</v>
      </c>
    </row>
    <row r="193" spans="1:5" ht="12.75">
      <c r="A193" t="s">
        <v>58</v>
      </c>
      <c r="E193" s="39" t="s">
        <v>5</v>
      </c>
    </row>
    <row r="194" spans="1:16" ht="25.5">
      <c r="A194" t="s">
        <v>50</v>
      </c>
      <c s="34" t="s">
        <v>607</v>
      </c>
      <c s="34" t="s">
        <v>843</v>
      </c>
      <c s="35" t="s">
        <v>5</v>
      </c>
      <c s="6" t="s">
        <v>776</v>
      </c>
      <c s="36" t="s">
        <v>777</v>
      </c>
      <c s="37">
        <v>3.48</v>
      </c>
      <c s="36">
        <v>0</v>
      </c>
      <c s="36">
        <f>ROUND(G194*H194,6)</f>
      </c>
      <c r="L194" s="38">
        <v>0</v>
      </c>
      <c s="32">
        <f>ROUND(ROUND(L194,2)*ROUND(G194,3),2)</f>
      </c>
      <c s="36" t="s">
        <v>761</v>
      </c>
      <c>
        <f>(M194*21)/100</f>
      </c>
      <c t="s">
        <v>28</v>
      </c>
    </row>
    <row r="195" spans="1:5" ht="25.5">
      <c r="A195" s="35" t="s">
        <v>56</v>
      </c>
      <c r="E195" s="39" t="s">
        <v>776</v>
      </c>
    </row>
    <row r="196" spans="1:5" ht="12.75">
      <c r="A196" s="35" t="s">
        <v>57</v>
      </c>
      <c r="E196" s="40" t="s">
        <v>5</v>
      </c>
    </row>
    <row r="197" spans="1:5" ht="12.75">
      <c r="A197" t="s">
        <v>58</v>
      </c>
      <c r="E197" s="39" t="s">
        <v>5</v>
      </c>
    </row>
    <row r="198" spans="1:13" ht="12.75">
      <c r="A198" t="s">
        <v>47</v>
      </c>
      <c r="C198" s="31" t="s">
        <v>844</v>
      </c>
      <c r="E198" s="33" t="s">
        <v>845</v>
      </c>
      <c r="J198" s="32">
        <f>0</f>
      </c>
      <c s="32">
        <f>0</f>
      </c>
      <c s="32">
        <f>0+L199</f>
      </c>
      <c s="32">
        <f>0+M199</f>
      </c>
    </row>
    <row r="199" spans="1:16" ht="38.25">
      <c r="A199" t="s">
        <v>50</v>
      </c>
      <c s="34" t="s">
        <v>610</v>
      </c>
      <c s="34" t="s">
        <v>1235</v>
      </c>
      <c s="35" t="s">
        <v>5</v>
      </c>
      <c s="6" t="s">
        <v>1236</v>
      </c>
      <c s="36" t="s">
        <v>777</v>
      </c>
      <c s="37">
        <v>11.391</v>
      </c>
      <c s="36">
        <v>0</v>
      </c>
      <c s="36">
        <f>ROUND(G199*H199,6)</f>
      </c>
      <c r="L199" s="38">
        <v>0</v>
      </c>
      <c s="32">
        <f>ROUND(ROUND(L199,2)*ROUND(G199,3),2)</f>
      </c>
      <c s="36" t="s">
        <v>761</v>
      </c>
      <c>
        <f>(M199*21)/100</f>
      </c>
      <c t="s">
        <v>28</v>
      </c>
    </row>
    <row r="200" spans="1:5" ht="38.25">
      <c r="A200" s="35" t="s">
        <v>56</v>
      </c>
      <c r="E200" s="39" t="s">
        <v>1237</v>
      </c>
    </row>
    <row r="201" spans="1:5" ht="12.75">
      <c r="A201" s="35" t="s">
        <v>57</v>
      </c>
      <c r="E201" s="40" t="s">
        <v>5</v>
      </c>
    </row>
    <row r="202" spans="1:5" ht="12.75">
      <c r="A202" t="s">
        <v>58</v>
      </c>
      <c r="E2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1240</v>
      </c>
      <c r="E8" s="30" t="s">
        <v>1239</v>
      </c>
      <c r="J8" s="29">
        <f>0+J9+J18+J63</f>
      </c>
      <c s="29">
        <f>0+K9+K18+K63</f>
      </c>
      <c s="29">
        <f>0+L9+L18+L63</f>
      </c>
      <c s="29">
        <f>0+M9+M18+M63</f>
      </c>
    </row>
    <row r="9" spans="1:13" ht="12.75">
      <c r="A9" t="s">
        <v>47</v>
      </c>
      <c r="C9" s="31" t="s">
        <v>1241</v>
      </c>
      <c r="E9" s="33" t="s">
        <v>1242</v>
      </c>
      <c r="J9" s="32">
        <f>0</f>
      </c>
      <c s="32">
        <f>0</f>
      </c>
      <c s="32">
        <f>0+L10+L14</f>
      </c>
      <c s="32">
        <f>0+M10+M14</f>
      </c>
    </row>
    <row r="10" spans="1:16" ht="38.25">
      <c r="A10" t="s">
        <v>50</v>
      </c>
      <c s="34" t="s">
        <v>533</v>
      </c>
      <c s="34" t="s">
        <v>1243</v>
      </c>
      <c s="35" t="s">
        <v>5</v>
      </c>
      <c s="6" t="s">
        <v>1244</v>
      </c>
      <c s="36" t="s">
        <v>68</v>
      </c>
      <c s="37">
        <v>40</v>
      </c>
      <c s="36">
        <v>0</v>
      </c>
      <c s="36">
        <f>ROUND(G10*H10,6)</f>
      </c>
      <c r="L10" s="38">
        <v>0</v>
      </c>
      <c s="32">
        <f>ROUND(ROUND(L10,2)*ROUND(G10,3),2)</f>
      </c>
      <c s="36" t="s">
        <v>761</v>
      </c>
      <c>
        <f>(M10*21)/100</f>
      </c>
      <c t="s">
        <v>28</v>
      </c>
    </row>
    <row r="11" spans="1:5" ht="38.25">
      <c r="A11" s="35" t="s">
        <v>56</v>
      </c>
      <c r="E11" s="39" t="s">
        <v>1245</v>
      </c>
    </row>
    <row r="12" spans="1:5" ht="12.75">
      <c r="A12" s="35" t="s">
        <v>57</v>
      </c>
      <c r="E12" s="40" t="s">
        <v>5</v>
      </c>
    </row>
    <row r="13" spans="1:5" ht="12.75">
      <c r="A13" t="s">
        <v>58</v>
      </c>
      <c r="E13" s="39" t="s">
        <v>5</v>
      </c>
    </row>
    <row r="14" spans="1:16" ht="12.75">
      <c r="A14" t="s">
        <v>50</v>
      </c>
      <c s="34" t="s">
        <v>536</v>
      </c>
      <c s="34" t="s">
        <v>1246</v>
      </c>
      <c s="35" t="s">
        <v>5</v>
      </c>
      <c s="6" t="s">
        <v>1247</v>
      </c>
      <c s="36" t="s">
        <v>68</v>
      </c>
      <c s="37">
        <v>40</v>
      </c>
      <c s="36">
        <v>5E-05</v>
      </c>
      <c s="36">
        <f>ROUND(G14*H14,6)</f>
      </c>
      <c r="L14" s="38">
        <v>0</v>
      </c>
      <c s="32">
        <f>ROUND(ROUND(L14,2)*ROUND(G14,3),2)</f>
      </c>
      <c s="36" t="s">
        <v>761</v>
      </c>
      <c>
        <f>(M14*21)/100</f>
      </c>
      <c t="s">
        <v>28</v>
      </c>
    </row>
    <row r="15" spans="1:5" ht="12.75">
      <c r="A15" s="35" t="s">
        <v>56</v>
      </c>
      <c r="E15" s="39" t="s">
        <v>1247</v>
      </c>
    </row>
    <row r="16" spans="1:5" ht="12.75">
      <c r="A16" s="35" t="s">
        <v>57</v>
      </c>
      <c r="E16" s="40" t="s">
        <v>5</v>
      </c>
    </row>
    <row r="17" spans="1:5" ht="12.75">
      <c r="A17" t="s">
        <v>58</v>
      </c>
      <c r="E17" s="39" t="s">
        <v>5</v>
      </c>
    </row>
    <row r="18" spans="1:13" ht="12.75">
      <c r="A18" t="s">
        <v>47</v>
      </c>
      <c r="C18" s="31" t="s">
        <v>1248</v>
      </c>
      <c r="E18" s="33" t="s">
        <v>1249</v>
      </c>
      <c r="J18" s="32">
        <f>0</f>
      </c>
      <c s="32">
        <f>0</f>
      </c>
      <c s="32">
        <f>0+L19+L23+L27+L31+L35+L39+L43+L47+L51+L55+L59</f>
      </c>
      <c s="32">
        <f>0+M19+M23+M27+M31+M35+M39+M43+M47+M51+M55+M59</f>
      </c>
    </row>
    <row r="19" spans="1:16" ht="25.5">
      <c r="A19" t="s">
        <v>50</v>
      </c>
      <c s="34" t="s">
        <v>80</v>
      </c>
      <c s="34" t="s">
        <v>1250</v>
      </c>
      <c s="35" t="s">
        <v>5</v>
      </c>
      <c s="6" t="s">
        <v>1251</v>
      </c>
      <c s="36" t="s">
        <v>54</v>
      </c>
      <c s="37">
        <v>1</v>
      </c>
      <c s="36">
        <v>0</v>
      </c>
      <c s="36">
        <f>ROUND(G19*H19,6)</f>
      </c>
      <c r="L19" s="38">
        <v>0</v>
      </c>
      <c s="32">
        <f>ROUND(ROUND(L19,2)*ROUND(G19,3),2)</f>
      </c>
      <c s="36" t="s">
        <v>761</v>
      </c>
      <c>
        <f>(M19*21)/100</f>
      </c>
      <c t="s">
        <v>28</v>
      </c>
    </row>
    <row r="20" spans="1:5" ht="38.25">
      <c r="A20" s="35" t="s">
        <v>56</v>
      </c>
      <c r="E20" s="39" t="s">
        <v>1252</v>
      </c>
    </row>
    <row r="21" spans="1:5" ht="12.75">
      <c r="A21" s="35" t="s">
        <v>57</v>
      </c>
      <c r="E21" s="40" t="s">
        <v>5</v>
      </c>
    </row>
    <row r="22" spans="1:5" ht="12.75">
      <c r="A22" t="s">
        <v>58</v>
      </c>
      <c r="E22" s="39" t="s">
        <v>5</v>
      </c>
    </row>
    <row r="23" spans="1:16" ht="12.75">
      <c r="A23" t="s">
        <v>50</v>
      </c>
      <c s="34" t="s">
        <v>28</v>
      </c>
      <c s="34" t="s">
        <v>1253</v>
      </c>
      <c s="35" t="s">
        <v>5</v>
      </c>
      <c s="6" t="s">
        <v>1254</v>
      </c>
      <c s="36" t="s">
        <v>54</v>
      </c>
      <c s="37">
        <v>1</v>
      </c>
      <c s="36">
        <v>0.0005</v>
      </c>
      <c s="36">
        <f>ROUND(G23*H23,6)</f>
      </c>
      <c r="L23" s="38">
        <v>0</v>
      </c>
      <c s="32">
        <f>ROUND(ROUND(L23,2)*ROUND(G23,3),2)</f>
      </c>
      <c s="36" t="s">
        <v>55</v>
      </c>
      <c>
        <f>(M23*21)/100</f>
      </c>
      <c t="s">
        <v>28</v>
      </c>
    </row>
    <row r="24" spans="1:5" ht="12.75">
      <c r="A24" s="35" t="s">
        <v>56</v>
      </c>
      <c r="E24" s="39" t="s">
        <v>1254</v>
      </c>
    </row>
    <row r="25" spans="1:5" ht="12.75">
      <c r="A25" s="35" t="s">
        <v>57</v>
      </c>
      <c r="E25" s="40" t="s">
        <v>5</v>
      </c>
    </row>
    <row r="26" spans="1:5" ht="12.75">
      <c r="A26" t="s">
        <v>58</v>
      </c>
      <c r="E26" s="39" t="s">
        <v>5</v>
      </c>
    </row>
    <row r="27" spans="1:16" ht="25.5">
      <c r="A27" t="s">
        <v>50</v>
      </c>
      <c s="34" t="s">
        <v>26</v>
      </c>
      <c s="34" t="s">
        <v>1255</v>
      </c>
      <c s="35" t="s">
        <v>5</v>
      </c>
      <c s="6" t="s">
        <v>1256</v>
      </c>
      <c s="36" t="s">
        <v>68</v>
      </c>
      <c s="37">
        <v>40</v>
      </c>
      <c s="36">
        <v>0</v>
      </c>
      <c s="36">
        <f>ROUND(G27*H27,6)</f>
      </c>
      <c r="L27" s="38">
        <v>0</v>
      </c>
      <c s="32">
        <f>ROUND(ROUND(L27,2)*ROUND(G27,3),2)</f>
      </c>
      <c s="36" t="s">
        <v>761</v>
      </c>
      <c>
        <f>(M27*21)/100</f>
      </c>
      <c t="s">
        <v>28</v>
      </c>
    </row>
    <row r="28" spans="1:5" ht="25.5">
      <c r="A28" s="35" t="s">
        <v>56</v>
      </c>
      <c r="E28" s="39" t="s">
        <v>1256</v>
      </c>
    </row>
    <row r="29" spans="1:5" ht="12.75">
      <c r="A29" s="35" t="s">
        <v>57</v>
      </c>
      <c r="E29" s="40" t="s">
        <v>5</v>
      </c>
    </row>
    <row r="30" spans="1:5" ht="12.75">
      <c r="A30" t="s">
        <v>58</v>
      </c>
      <c r="E30" s="39" t="s">
        <v>5</v>
      </c>
    </row>
    <row r="31" spans="1:16" ht="25.5">
      <c r="A31" t="s">
        <v>50</v>
      </c>
      <c s="34" t="s">
        <v>511</v>
      </c>
      <c s="34" t="s">
        <v>1257</v>
      </c>
      <c s="35" t="s">
        <v>5</v>
      </c>
      <c s="6" t="s">
        <v>1258</v>
      </c>
      <c s="36" t="s">
        <v>68</v>
      </c>
      <c s="37">
        <v>40</v>
      </c>
      <c s="36">
        <v>0.001</v>
      </c>
      <c s="36">
        <f>ROUND(G31*H31,6)</f>
      </c>
      <c r="L31" s="38">
        <v>0</v>
      </c>
      <c s="32">
        <f>ROUND(ROUND(L31,2)*ROUND(G31,3),2)</f>
      </c>
      <c s="36" t="s">
        <v>55</v>
      </c>
      <c>
        <f>(M31*21)/100</f>
      </c>
      <c t="s">
        <v>28</v>
      </c>
    </row>
    <row r="32" spans="1:5" ht="25.5">
      <c r="A32" s="35" t="s">
        <v>56</v>
      </c>
      <c r="E32" s="39" t="s">
        <v>1258</v>
      </c>
    </row>
    <row r="33" spans="1:5" ht="12.75">
      <c r="A33" s="35" t="s">
        <v>57</v>
      </c>
      <c r="E33" s="40" t="s">
        <v>5</v>
      </c>
    </row>
    <row r="34" spans="1:5" ht="12.75">
      <c r="A34" t="s">
        <v>58</v>
      </c>
      <c r="E34" s="39" t="s">
        <v>5</v>
      </c>
    </row>
    <row r="35" spans="1:16" ht="12.75">
      <c r="A35" t="s">
        <v>50</v>
      </c>
      <c s="34" t="s">
        <v>514</v>
      </c>
      <c s="34" t="s">
        <v>1259</v>
      </c>
      <c s="35" t="s">
        <v>5</v>
      </c>
      <c s="6" t="s">
        <v>1260</v>
      </c>
      <c s="36" t="s">
        <v>54</v>
      </c>
      <c s="37">
        <v>1</v>
      </c>
      <c s="36">
        <v>0</v>
      </c>
      <c s="36">
        <f>ROUND(G35*H35,6)</f>
      </c>
      <c r="L35" s="38">
        <v>0</v>
      </c>
      <c s="32">
        <f>ROUND(ROUND(L35,2)*ROUND(G35,3),2)</f>
      </c>
      <c s="36" t="s">
        <v>761</v>
      </c>
      <c>
        <f>(M35*21)/100</f>
      </c>
      <c t="s">
        <v>28</v>
      </c>
    </row>
    <row r="36" spans="1:5" ht="12.75">
      <c r="A36" s="35" t="s">
        <v>56</v>
      </c>
      <c r="E36" s="39" t="s">
        <v>1260</v>
      </c>
    </row>
    <row r="37" spans="1:5" ht="12.75">
      <c r="A37" s="35" t="s">
        <v>57</v>
      </c>
      <c r="E37" s="40" t="s">
        <v>5</v>
      </c>
    </row>
    <row r="38" spans="1:5" ht="12.75">
      <c r="A38" t="s">
        <v>58</v>
      </c>
      <c r="E38" s="39" t="s">
        <v>5</v>
      </c>
    </row>
    <row r="39" spans="1:16" ht="12.75">
      <c r="A39" t="s">
        <v>50</v>
      </c>
      <c s="34" t="s">
        <v>27</v>
      </c>
      <c s="34" t="s">
        <v>1261</v>
      </c>
      <c s="35" t="s">
        <v>5</v>
      </c>
      <c s="6" t="s">
        <v>1262</v>
      </c>
      <c s="36" t="s">
        <v>54</v>
      </c>
      <c s="37">
        <v>1</v>
      </c>
      <c s="36">
        <v>0.0001</v>
      </c>
      <c s="36">
        <f>ROUND(G39*H39,6)</f>
      </c>
      <c r="L39" s="38">
        <v>0</v>
      </c>
      <c s="32">
        <f>ROUND(ROUND(L39,2)*ROUND(G39,3),2)</f>
      </c>
      <c s="36" t="s">
        <v>761</v>
      </c>
      <c>
        <f>(M39*21)/100</f>
      </c>
      <c t="s">
        <v>28</v>
      </c>
    </row>
    <row r="40" spans="1:5" ht="12.75">
      <c r="A40" s="35" t="s">
        <v>56</v>
      </c>
      <c r="E40" s="39" t="s">
        <v>1262</v>
      </c>
    </row>
    <row r="41" spans="1:5" ht="12.75">
      <c r="A41" s="35" t="s">
        <v>57</v>
      </c>
      <c r="E41" s="40" t="s">
        <v>5</v>
      </c>
    </row>
    <row r="42" spans="1:5" ht="12.75">
      <c r="A42" t="s">
        <v>58</v>
      </c>
      <c r="E42" s="39" t="s">
        <v>5</v>
      </c>
    </row>
    <row r="43" spans="1:16" ht="12.75">
      <c r="A43" t="s">
        <v>50</v>
      </c>
      <c s="34" t="s">
        <v>519</v>
      </c>
      <c s="34" t="s">
        <v>1263</v>
      </c>
      <c s="35" t="s">
        <v>5</v>
      </c>
      <c s="6" t="s">
        <v>1264</v>
      </c>
      <c s="36" t="s">
        <v>54</v>
      </c>
      <c s="37">
        <v>1</v>
      </c>
      <c s="36">
        <v>0</v>
      </c>
      <c s="36">
        <f>ROUND(G43*H43,6)</f>
      </c>
      <c r="L43" s="38">
        <v>0</v>
      </c>
      <c s="32">
        <f>ROUND(ROUND(L43,2)*ROUND(G43,3),2)</f>
      </c>
      <c s="36" t="s">
        <v>761</v>
      </c>
      <c>
        <f>(M43*21)/100</f>
      </c>
      <c t="s">
        <v>28</v>
      </c>
    </row>
    <row r="44" spans="1:5" ht="12.75">
      <c r="A44" s="35" t="s">
        <v>56</v>
      </c>
      <c r="E44" s="39" t="s">
        <v>1264</v>
      </c>
    </row>
    <row r="45" spans="1:5" ht="12.75">
      <c r="A45" s="35" t="s">
        <v>57</v>
      </c>
      <c r="E45" s="40" t="s">
        <v>5</v>
      </c>
    </row>
    <row r="46" spans="1:5" ht="12.75">
      <c r="A46" t="s">
        <v>58</v>
      </c>
      <c r="E46" s="39" t="s">
        <v>5</v>
      </c>
    </row>
    <row r="47" spans="1:16" ht="12.75">
      <c r="A47" t="s">
        <v>50</v>
      </c>
      <c s="34" t="s">
        <v>522</v>
      </c>
      <c s="34" t="s">
        <v>1265</v>
      </c>
      <c s="35" t="s">
        <v>5</v>
      </c>
      <c s="6" t="s">
        <v>1266</v>
      </c>
      <c s="36" t="s">
        <v>54</v>
      </c>
      <c s="37">
        <v>4</v>
      </c>
      <c s="36">
        <v>0.00038</v>
      </c>
      <c s="36">
        <f>ROUND(G47*H47,6)</f>
      </c>
      <c r="L47" s="38">
        <v>0</v>
      </c>
      <c s="32">
        <f>ROUND(ROUND(L47,2)*ROUND(G47,3),2)</f>
      </c>
      <c s="36" t="s">
        <v>55</v>
      </c>
      <c>
        <f>(M47*21)/100</f>
      </c>
      <c t="s">
        <v>28</v>
      </c>
    </row>
    <row r="48" spans="1:5" ht="12.75">
      <c r="A48" s="35" t="s">
        <v>56</v>
      </c>
      <c r="E48" s="39" t="s">
        <v>1266</v>
      </c>
    </row>
    <row r="49" spans="1:5" ht="12.75">
      <c r="A49" s="35" t="s">
        <v>57</v>
      </c>
      <c r="E49" s="40" t="s">
        <v>5</v>
      </c>
    </row>
    <row r="50" spans="1:5" ht="12.75">
      <c r="A50" t="s">
        <v>58</v>
      </c>
      <c r="E50" s="39" t="s">
        <v>5</v>
      </c>
    </row>
    <row r="51" spans="1:16" ht="12.75">
      <c r="A51" t="s">
        <v>50</v>
      </c>
      <c s="34" t="s">
        <v>525</v>
      </c>
      <c s="34" t="s">
        <v>1267</v>
      </c>
      <c s="35" t="s">
        <v>5</v>
      </c>
      <c s="6" t="s">
        <v>1268</v>
      </c>
      <c s="36" t="s">
        <v>54</v>
      </c>
      <c s="37">
        <v>1</v>
      </c>
      <c s="36">
        <v>0</v>
      </c>
      <c s="36">
        <f>ROUND(G51*H51,6)</f>
      </c>
      <c r="L51" s="38">
        <v>0</v>
      </c>
      <c s="32">
        <f>ROUND(ROUND(L51,2)*ROUND(G51,3),2)</f>
      </c>
      <c s="36" t="s">
        <v>761</v>
      </c>
      <c>
        <f>(M51*21)/100</f>
      </c>
      <c t="s">
        <v>28</v>
      </c>
    </row>
    <row r="52" spans="1:5" ht="12.75">
      <c r="A52" s="35" t="s">
        <v>56</v>
      </c>
      <c r="E52" s="39" t="s">
        <v>1268</v>
      </c>
    </row>
    <row r="53" spans="1:5" ht="12.75">
      <c r="A53" s="35" t="s">
        <v>57</v>
      </c>
      <c r="E53" s="40" t="s">
        <v>5</v>
      </c>
    </row>
    <row r="54" spans="1:5" ht="12.75">
      <c r="A54" t="s">
        <v>58</v>
      </c>
      <c r="E54" s="39" t="s">
        <v>5</v>
      </c>
    </row>
    <row r="55" spans="1:16" ht="12.75">
      <c r="A55" t="s">
        <v>50</v>
      </c>
      <c s="34" t="s">
        <v>527</v>
      </c>
      <c s="34" t="s">
        <v>1269</v>
      </c>
      <c s="35" t="s">
        <v>5</v>
      </c>
      <c s="6" t="s">
        <v>1270</v>
      </c>
      <c s="36" t="s">
        <v>54</v>
      </c>
      <c s="37">
        <v>1</v>
      </c>
      <c s="36">
        <v>0.0091</v>
      </c>
      <c s="36">
        <f>ROUND(G55*H55,6)</f>
      </c>
      <c r="L55" s="38">
        <v>0</v>
      </c>
      <c s="32">
        <f>ROUND(ROUND(L55,2)*ROUND(G55,3),2)</f>
      </c>
      <c s="36" t="s">
        <v>55</v>
      </c>
      <c>
        <f>(M55*21)/100</f>
      </c>
      <c t="s">
        <v>28</v>
      </c>
    </row>
    <row r="56" spans="1:5" ht="12.75">
      <c r="A56" s="35" t="s">
        <v>56</v>
      </c>
      <c r="E56" s="39" t="s">
        <v>1270</v>
      </c>
    </row>
    <row r="57" spans="1:5" ht="12.75">
      <c r="A57" s="35" t="s">
        <v>57</v>
      </c>
      <c r="E57" s="40" t="s">
        <v>5</v>
      </c>
    </row>
    <row r="58" spans="1:5" ht="12.75">
      <c r="A58" t="s">
        <v>58</v>
      </c>
      <c r="E58" s="39" t="s">
        <v>5</v>
      </c>
    </row>
    <row r="59" spans="1:16" ht="25.5">
      <c r="A59" t="s">
        <v>50</v>
      </c>
      <c s="34" t="s">
        <v>530</v>
      </c>
      <c s="34" t="s">
        <v>1271</v>
      </c>
      <c s="35" t="s">
        <v>5</v>
      </c>
      <c s="6" t="s">
        <v>1272</v>
      </c>
      <c s="36" t="s">
        <v>54</v>
      </c>
      <c s="37">
        <v>1</v>
      </c>
      <c s="36">
        <v>0</v>
      </c>
      <c s="36">
        <f>ROUND(G59*H59,6)</f>
      </c>
      <c r="L59" s="38">
        <v>0</v>
      </c>
      <c s="32">
        <f>ROUND(ROUND(L59,2)*ROUND(G59,3),2)</f>
      </c>
      <c s="36" t="s">
        <v>55</v>
      </c>
      <c>
        <f>(M59*21)/100</f>
      </c>
      <c t="s">
        <v>28</v>
      </c>
    </row>
    <row r="60" spans="1:5" ht="89.25">
      <c r="A60" s="35" t="s">
        <v>56</v>
      </c>
      <c r="E60" s="39" t="s">
        <v>1273</v>
      </c>
    </row>
    <row r="61" spans="1:5" ht="12.75">
      <c r="A61" s="35" t="s">
        <v>57</v>
      </c>
      <c r="E61" s="40" t="s">
        <v>5</v>
      </c>
    </row>
    <row r="62" spans="1:5" ht="12.75">
      <c r="A62" t="s">
        <v>58</v>
      </c>
      <c r="E62" s="39" t="s">
        <v>5</v>
      </c>
    </row>
    <row r="63" spans="1:13" ht="12.75">
      <c r="A63" t="s">
        <v>47</v>
      </c>
      <c r="C63" s="31" t="s">
        <v>1274</v>
      </c>
      <c r="E63" s="33" t="s">
        <v>1275</v>
      </c>
      <c r="J63" s="32">
        <f>0</f>
      </c>
      <c s="32">
        <f>0</f>
      </c>
      <c s="32">
        <f>0+L64</f>
      </c>
      <c s="32">
        <f>0+M64</f>
      </c>
    </row>
    <row r="64" spans="1:16" ht="25.5">
      <c r="A64" t="s">
        <v>50</v>
      </c>
      <c s="34" t="s">
        <v>539</v>
      </c>
      <c s="34" t="s">
        <v>1276</v>
      </c>
      <c s="35" t="s">
        <v>5</v>
      </c>
      <c s="6" t="s">
        <v>1277</v>
      </c>
      <c s="36" t="s">
        <v>315</v>
      </c>
      <c s="37">
        <v>50</v>
      </c>
      <c s="36">
        <v>0</v>
      </c>
      <c s="36">
        <f>ROUND(G64*H64,6)</f>
      </c>
      <c r="L64" s="38">
        <v>0</v>
      </c>
      <c s="32">
        <f>ROUND(ROUND(L64,2)*ROUND(G64,3),2)</f>
      </c>
      <c s="36" t="s">
        <v>761</v>
      </c>
      <c>
        <f>(M64*21)/100</f>
      </c>
      <c t="s">
        <v>28</v>
      </c>
    </row>
    <row r="65" spans="1:5" ht="25.5">
      <c r="A65" s="35" t="s">
        <v>56</v>
      </c>
      <c r="E65" s="39" t="s">
        <v>1277</v>
      </c>
    </row>
    <row r="66" spans="1:5" ht="12.75">
      <c r="A66" s="35" t="s">
        <v>57</v>
      </c>
      <c r="E66" s="40" t="s">
        <v>5</v>
      </c>
    </row>
    <row r="67" spans="1:5" ht="12.75">
      <c r="A67" t="s">
        <v>58</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1280</v>
      </c>
      <c r="E8" s="30" t="s">
        <v>1279</v>
      </c>
      <c r="J8" s="29">
        <f>0+J9+J58</f>
      </c>
      <c s="29">
        <f>0+K9+K58</f>
      </c>
      <c s="29">
        <f>0+L9+L58</f>
      </c>
      <c s="29">
        <f>0+M9+M58</f>
      </c>
    </row>
    <row r="9" spans="1:13" ht="12.75">
      <c r="A9" t="s">
        <v>47</v>
      </c>
      <c r="C9" s="31" t="s">
        <v>1241</v>
      </c>
      <c r="E9" s="33" t="s">
        <v>1242</v>
      </c>
      <c r="J9" s="32">
        <f>0</f>
      </c>
      <c s="32">
        <f>0</f>
      </c>
      <c s="32">
        <f>0+L10+L14+L18+L22+L26+L30+L34+L38+L42+L46+L50+L54</f>
      </c>
      <c s="32">
        <f>0+M10+M14+M18+M22+M26+M30+M34+M38+M42+M46+M50+M54</f>
      </c>
    </row>
    <row r="10" spans="1:16" ht="25.5">
      <c r="A10" t="s">
        <v>50</v>
      </c>
      <c s="34" t="s">
        <v>80</v>
      </c>
      <c s="34" t="s">
        <v>1281</v>
      </c>
      <c s="35" t="s">
        <v>5</v>
      </c>
      <c s="6" t="s">
        <v>1282</v>
      </c>
      <c s="36" t="s">
        <v>68</v>
      </c>
      <c s="37">
        <v>20</v>
      </c>
      <c s="36">
        <v>0</v>
      </c>
      <c s="36">
        <f>ROUND(G10*H10,6)</f>
      </c>
      <c r="L10" s="38">
        <v>0</v>
      </c>
      <c s="32">
        <f>ROUND(ROUND(L10,2)*ROUND(G10,3),2)</f>
      </c>
      <c s="36" t="s">
        <v>761</v>
      </c>
      <c>
        <f>(M10*21)/100</f>
      </c>
      <c t="s">
        <v>28</v>
      </c>
    </row>
    <row r="11" spans="1:5" ht="25.5">
      <c r="A11" s="35" t="s">
        <v>56</v>
      </c>
      <c r="E11" s="39" t="s">
        <v>1282</v>
      </c>
    </row>
    <row r="12" spans="1:5" ht="12.75">
      <c r="A12" s="35" t="s">
        <v>57</v>
      </c>
      <c r="E12" s="40" t="s">
        <v>5</v>
      </c>
    </row>
    <row r="13" spans="1:5" ht="12.75">
      <c r="A13" t="s">
        <v>58</v>
      </c>
      <c r="E13" s="39" t="s">
        <v>5</v>
      </c>
    </row>
    <row r="14" spans="1:16" ht="12.75">
      <c r="A14" t="s">
        <v>50</v>
      </c>
      <c s="34" t="s">
        <v>28</v>
      </c>
      <c s="34" t="s">
        <v>1283</v>
      </c>
      <c s="35" t="s">
        <v>5</v>
      </c>
      <c s="6" t="s">
        <v>1284</v>
      </c>
      <c s="36" t="s">
        <v>179</v>
      </c>
      <c s="37">
        <v>12.4</v>
      </c>
      <c s="36">
        <v>0.001</v>
      </c>
      <c s="36">
        <f>ROUND(G14*H14,6)</f>
      </c>
      <c r="L14" s="38">
        <v>0</v>
      </c>
      <c s="32">
        <f>ROUND(ROUND(L14,2)*ROUND(G14,3),2)</f>
      </c>
      <c s="36" t="s">
        <v>761</v>
      </c>
      <c>
        <f>(M14*21)/100</f>
      </c>
      <c t="s">
        <v>28</v>
      </c>
    </row>
    <row r="15" spans="1:5" ht="12.75">
      <c r="A15" s="35" t="s">
        <v>56</v>
      </c>
      <c r="E15" s="39" t="s">
        <v>1284</v>
      </c>
    </row>
    <row r="16" spans="1:5" ht="12.75">
      <c r="A16" s="35" t="s">
        <v>57</v>
      </c>
      <c r="E16" s="40" t="s">
        <v>5</v>
      </c>
    </row>
    <row r="17" spans="1:5" ht="12.75">
      <c r="A17" t="s">
        <v>58</v>
      </c>
      <c r="E17" s="39" t="s">
        <v>5</v>
      </c>
    </row>
    <row r="18" spans="1:16" ht="12.75">
      <c r="A18" t="s">
        <v>50</v>
      </c>
      <c s="34" t="s">
        <v>26</v>
      </c>
      <c s="34" t="s">
        <v>1285</v>
      </c>
      <c s="35" t="s">
        <v>5</v>
      </c>
      <c s="6" t="s">
        <v>1286</v>
      </c>
      <c s="36" t="s">
        <v>54</v>
      </c>
      <c s="37">
        <v>6</v>
      </c>
      <c s="36">
        <v>0</v>
      </c>
      <c s="36">
        <f>ROUND(G18*H18,6)</f>
      </c>
      <c r="L18" s="38">
        <v>0</v>
      </c>
      <c s="32">
        <f>ROUND(ROUND(L18,2)*ROUND(G18,3),2)</f>
      </c>
      <c s="36" t="s">
        <v>55</v>
      </c>
      <c>
        <f>(M18*21)/100</f>
      </c>
      <c t="s">
        <v>28</v>
      </c>
    </row>
    <row r="19" spans="1:5" ht="12.75">
      <c r="A19" s="35" t="s">
        <v>56</v>
      </c>
      <c r="E19" s="39" t="s">
        <v>1286</v>
      </c>
    </row>
    <row r="20" spans="1:5" ht="12.75">
      <c r="A20" s="35" t="s">
        <v>57</v>
      </c>
      <c r="E20" s="40" t="s">
        <v>5</v>
      </c>
    </row>
    <row r="21" spans="1:5" ht="12.75">
      <c r="A21" t="s">
        <v>58</v>
      </c>
      <c r="E21" s="39" t="s">
        <v>5</v>
      </c>
    </row>
    <row r="22" spans="1:16" ht="12.75">
      <c r="A22" t="s">
        <v>50</v>
      </c>
      <c s="34" t="s">
        <v>511</v>
      </c>
      <c s="34" t="s">
        <v>1287</v>
      </c>
      <c s="35" t="s">
        <v>5</v>
      </c>
      <c s="6" t="s">
        <v>1288</v>
      </c>
      <c s="36" t="s">
        <v>54</v>
      </c>
      <c s="37">
        <v>6</v>
      </c>
      <c s="36">
        <v>0.00023</v>
      </c>
      <c s="36">
        <f>ROUND(G22*H22,6)</f>
      </c>
      <c r="L22" s="38">
        <v>0</v>
      </c>
      <c s="32">
        <f>ROUND(ROUND(L22,2)*ROUND(G22,3),2)</f>
      </c>
      <c s="36" t="s">
        <v>761</v>
      </c>
      <c>
        <f>(M22*21)/100</f>
      </c>
      <c t="s">
        <v>28</v>
      </c>
    </row>
    <row r="23" spans="1:5" ht="12.75">
      <c r="A23" s="35" t="s">
        <v>56</v>
      </c>
      <c r="E23" s="39" t="s">
        <v>1288</v>
      </c>
    </row>
    <row r="24" spans="1:5" ht="12.75">
      <c r="A24" s="35" t="s">
        <v>57</v>
      </c>
      <c r="E24" s="40" t="s">
        <v>5</v>
      </c>
    </row>
    <row r="25" spans="1:5" ht="12.75">
      <c r="A25" t="s">
        <v>58</v>
      </c>
      <c r="E25" s="39" t="s">
        <v>5</v>
      </c>
    </row>
    <row r="26" spans="1:16" ht="12.75">
      <c r="A26" t="s">
        <v>50</v>
      </c>
      <c s="34" t="s">
        <v>514</v>
      </c>
      <c s="34" t="s">
        <v>1285</v>
      </c>
      <c s="35" t="s">
        <v>80</v>
      </c>
      <c s="6" t="s">
        <v>1286</v>
      </c>
      <c s="36" t="s">
        <v>54</v>
      </c>
      <c s="37">
        <v>6</v>
      </c>
      <c s="36">
        <v>0</v>
      </c>
      <c s="36">
        <f>ROUND(G26*H26,6)</f>
      </c>
      <c r="L26" s="38">
        <v>0</v>
      </c>
      <c s="32">
        <f>ROUND(ROUND(L26,2)*ROUND(G26,3),2)</f>
      </c>
      <c s="36" t="s">
        <v>55</v>
      </c>
      <c>
        <f>(M26*21)/100</f>
      </c>
      <c t="s">
        <v>28</v>
      </c>
    </row>
    <row r="27" spans="1:5" ht="12.75">
      <c r="A27" s="35" t="s">
        <v>56</v>
      </c>
      <c r="E27" s="39" t="s">
        <v>1286</v>
      </c>
    </row>
    <row r="28" spans="1:5" ht="12.75">
      <c r="A28" s="35" t="s">
        <v>57</v>
      </c>
      <c r="E28" s="40" t="s">
        <v>5</v>
      </c>
    </row>
    <row r="29" spans="1:5" ht="12.75">
      <c r="A29" t="s">
        <v>58</v>
      </c>
      <c r="E29" s="39" t="s">
        <v>5</v>
      </c>
    </row>
    <row r="30" spans="1:16" ht="12.75">
      <c r="A30" t="s">
        <v>50</v>
      </c>
      <c s="34" t="s">
        <v>27</v>
      </c>
      <c s="34" t="s">
        <v>1289</v>
      </c>
      <c s="35" t="s">
        <v>5</v>
      </c>
      <c s="6" t="s">
        <v>1290</v>
      </c>
      <c s="36" t="s">
        <v>54</v>
      </c>
      <c s="37">
        <v>6</v>
      </c>
      <c s="36">
        <v>0.00045</v>
      </c>
      <c s="36">
        <f>ROUND(G30*H30,6)</f>
      </c>
      <c r="L30" s="38">
        <v>0</v>
      </c>
      <c s="32">
        <f>ROUND(ROUND(L30,2)*ROUND(G30,3),2)</f>
      </c>
      <c s="36" t="s">
        <v>761</v>
      </c>
      <c>
        <f>(M30*21)/100</f>
      </c>
      <c t="s">
        <v>28</v>
      </c>
    </row>
    <row r="31" spans="1:5" ht="12.75">
      <c r="A31" s="35" t="s">
        <v>56</v>
      </c>
      <c r="E31" s="39" t="s">
        <v>1290</v>
      </c>
    </row>
    <row r="32" spans="1:5" ht="12.75">
      <c r="A32" s="35" t="s">
        <v>57</v>
      </c>
      <c r="E32" s="40" t="s">
        <v>5</v>
      </c>
    </row>
    <row r="33" spans="1:5" ht="12.75">
      <c r="A33" t="s">
        <v>58</v>
      </c>
      <c r="E33" s="39" t="s">
        <v>5</v>
      </c>
    </row>
    <row r="34" spans="1:16" ht="12.75">
      <c r="A34" t="s">
        <v>50</v>
      </c>
      <c s="34" t="s">
        <v>519</v>
      </c>
      <c s="34" t="s">
        <v>1291</v>
      </c>
      <c s="35" t="s">
        <v>5</v>
      </c>
      <c s="6" t="s">
        <v>1292</v>
      </c>
      <c s="36" t="s">
        <v>744</v>
      </c>
      <c s="37">
        <v>1</v>
      </c>
      <c s="36">
        <v>0</v>
      </c>
      <c s="36">
        <f>ROUND(G34*H34,6)</f>
      </c>
      <c r="L34" s="38">
        <v>0</v>
      </c>
      <c s="32">
        <f>ROUND(ROUND(L34,2)*ROUND(G34,3),2)</f>
      </c>
      <c s="36" t="s">
        <v>55</v>
      </c>
      <c>
        <f>(M34*21)/100</f>
      </c>
      <c t="s">
        <v>28</v>
      </c>
    </row>
    <row r="35" spans="1:5" ht="12.75">
      <c r="A35" s="35" t="s">
        <v>56</v>
      </c>
      <c r="E35" s="39" t="s">
        <v>1292</v>
      </c>
    </row>
    <row r="36" spans="1:5" ht="12.75">
      <c r="A36" s="35" t="s">
        <v>57</v>
      </c>
      <c r="E36" s="40" t="s">
        <v>5</v>
      </c>
    </row>
    <row r="37" spans="1:5" ht="12.75">
      <c r="A37" t="s">
        <v>58</v>
      </c>
      <c r="E37" s="39" t="s">
        <v>5</v>
      </c>
    </row>
    <row r="38" spans="1:16" ht="12.75">
      <c r="A38" t="s">
        <v>50</v>
      </c>
      <c s="34" t="s">
        <v>522</v>
      </c>
      <c s="34" t="s">
        <v>1293</v>
      </c>
      <c s="35" t="s">
        <v>5</v>
      </c>
      <c s="6" t="s">
        <v>1294</v>
      </c>
      <c s="36" t="s">
        <v>744</v>
      </c>
      <c s="37">
        <v>1</v>
      </c>
      <c s="36">
        <v>0</v>
      </c>
      <c s="36">
        <f>ROUND(G38*H38,6)</f>
      </c>
      <c r="L38" s="38">
        <v>0</v>
      </c>
      <c s="32">
        <f>ROUND(ROUND(L38,2)*ROUND(G38,3),2)</f>
      </c>
      <c s="36" t="s">
        <v>55</v>
      </c>
      <c>
        <f>(M38*21)/100</f>
      </c>
      <c t="s">
        <v>28</v>
      </c>
    </row>
    <row r="39" spans="1:5" ht="12.75">
      <c r="A39" s="35" t="s">
        <v>56</v>
      </c>
      <c r="E39" s="39" t="s">
        <v>1294</v>
      </c>
    </row>
    <row r="40" spans="1:5" ht="12.75">
      <c r="A40" s="35" t="s">
        <v>57</v>
      </c>
      <c r="E40" s="40" t="s">
        <v>5</v>
      </c>
    </row>
    <row r="41" spans="1:5" ht="12.75">
      <c r="A41" t="s">
        <v>58</v>
      </c>
      <c r="E41" s="39" t="s">
        <v>5</v>
      </c>
    </row>
    <row r="42" spans="1:16" ht="25.5">
      <c r="A42" t="s">
        <v>50</v>
      </c>
      <c s="34" t="s">
        <v>525</v>
      </c>
      <c s="34" t="s">
        <v>1295</v>
      </c>
      <c s="35" t="s">
        <v>5</v>
      </c>
      <c s="6" t="s">
        <v>1296</v>
      </c>
      <c s="36" t="s">
        <v>54</v>
      </c>
      <c s="37">
        <v>6</v>
      </c>
      <c s="36">
        <v>0.00093</v>
      </c>
      <c s="36">
        <f>ROUND(G42*H42,6)</f>
      </c>
      <c r="L42" s="38">
        <v>0</v>
      </c>
      <c s="32">
        <f>ROUND(ROUND(L42,2)*ROUND(G42,3),2)</f>
      </c>
      <c s="36" t="s">
        <v>761</v>
      </c>
      <c>
        <f>(M42*21)/100</f>
      </c>
      <c t="s">
        <v>28</v>
      </c>
    </row>
    <row r="43" spans="1:5" ht="25.5">
      <c r="A43" s="35" t="s">
        <v>56</v>
      </c>
      <c r="E43" s="39" t="s">
        <v>1296</v>
      </c>
    </row>
    <row r="44" spans="1:5" ht="12.75">
      <c r="A44" s="35" t="s">
        <v>57</v>
      </c>
      <c r="E44" s="40" t="s">
        <v>5</v>
      </c>
    </row>
    <row r="45" spans="1:5" ht="12.75">
      <c r="A45" t="s">
        <v>58</v>
      </c>
      <c r="E45" s="39" t="s">
        <v>5</v>
      </c>
    </row>
    <row r="46" spans="1:16" ht="12.75">
      <c r="A46" t="s">
        <v>50</v>
      </c>
      <c s="34" t="s">
        <v>527</v>
      </c>
      <c s="34" t="s">
        <v>1297</v>
      </c>
      <c s="35" t="s">
        <v>5</v>
      </c>
      <c s="6" t="s">
        <v>1298</v>
      </c>
      <c s="36" t="s">
        <v>54</v>
      </c>
      <c s="37">
        <v>6</v>
      </c>
      <c s="36">
        <v>0.00958</v>
      </c>
      <c s="36">
        <f>ROUND(G46*H46,6)</f>
      </c>
      <c r="L46" s="38">
        <v>0</v>
      </c>
      <c s="32">
        <f>ROUND(ROUND(L46,2)*ROUND(G46,3),2)</f>
      </c>
      <c s="36" t="s">
        <v>55</v>
      </c>
      <c>
        <f>(M46*21)/100</f>
      </c>
      <c t="s">
        <v>28</v>
      </c>
    </row>
    <row r="47" spans="1:5" ht="12.75">
      <c r="A47" s="35" t="s">
        <v>56</v>
      </c>
      <c r="E47" s="39" t="s">
        <v>1298</v>
      </c>
    </row>
    <row r="48" spans="1:5" ht="12.75">
      <c r="A48" s="35" t="s">
        <v>57</v>
      </c>
      <c r="E48" s="40" t="s">
        <v>5</v>
      </c>
    </row>
    <row r="49" spans="1:5" ht="12.75">
      <c r="A49" t="s">
        <v>58</v>
      </c>
      <c r="E49" s="39" t="s">
        <v>5</v>
      </c>
    </row>
    <row r="50" spans="1:16" ht="12.75">
      <c r="A50" t="s">
        <v>50</v>
      </c>
      <c s="34" t="s">
        <v>530</v>
      </c>
      <c s="34" t="s">
        <v>1299</v>
      </c>
      <c s="35" t="s">
        <v>5</v>
      </c>
      <c s="6" t="s">
        <v>1300</v>
      </c>
      <c s="36" t="s">
        <v>68</v>
      </c>
      <c s="37">
        <v>20</v>
      </c>
      <c s="36">
        <v>0</v>
      </c>
      <c s="36">
        <f>ROUND(G50*H50,6)</f>
      </c>
      <c r="L50" s="38">
        <v>0</v>
      </c>
      <c s="32">
        <f>ROUND(ROUND(L50,2)*ROUND(G50,3),2)</f>
      </c>
      <c s="36" t="s">
        <v>761</v>
      </c>
      <c>
        <f>(M50*21)/100</f>
      </c>
      <c t="s">
        <v>28</v>
      </c>
    </row>
    <row r="51" spans="1:5" ht="12.75">
      <c r="A51" s="35" t="s">
        <v>56</v>
      </c>
      <c r="E51" s="39" t="s">
        <v>1300</v>
      </c>
    </row>
    <row r="52" spans="1:5" ht="12.75">
      <c r="A52" s="35" t="s">
        <v>57</v>
      </c>
      <c r="E52" s="40" t="s">
        <v>5</v>
      </c>
    </row>
    <row r="53" spans="1:5" ht="12.75">
      <c r="A53" t="s">
        <v>58</v>
      </c>
      <c r="E53" s="39" t="s">
        <v>5</v>
      </c>
    </row>
    <row r="54" spans="1:16" ht="12.75">
      <c r="A54" t="s">
        <v>50</v>
      </c>
      <c s="34" t="s">
        <v>533</v>
      </c>
      <c s="34" t="s">
        <v>1301</v>
      </c>
      <c s="35" t="s">
        <v>5</v>
      </c>
      <c s="6" t="s">
        <v>1302</v>
      </c>
      <c s="36" t="s">
        <v>54</v>
      </c>
      <c s="37">
        <v>1</v>
      </c>
      <c s="36">
        <v>0</v>
      </c>
      <c s="36">
        <f>ROUND(G54*H54,6)</f>
      </c>
      <c r="L54" s="38">
        <v>0</v>
      </c>
      <c s="32">
        <f>ROUND(ROUND(L54,2)*ROUND(G54,3),2)</f>
      </c>
      <c s="36" t="s">
        <v>55</v>
      </c>
      <c>
        <f>(M54*21)/100</f>
      </c>
      <c t="s">
        <v>28</v>
      </c>
    </row>
    <row r="55" spans="1:5" ht="12.75">
      <c r="A55" s="35" t="s">
        <v>56</v>
      </c>
      <c r="E55" s="39" t="s">
        <v>1302</v>
      </c>
    </row>
    <row r="56" spans="1:5" ht="12.75">
      <c r="A56" s="35" t="s">
        <v>57</v>
      </c>
      <c r="E56" s="40" t="s">
        <v>5</v>
      </c>
    </row>
    <row r="57" spans="1:5" ht="12.75">
      <c r="A57" t="s">
        <v>58</v>
      </c>
      <c r="E57" s="39" t="s">
        <v>5</v>
      </c>
    </row>
    <row r="58" spans="1:13" ht="12.75">
      <c r="A58" t="s">
        <v>47</v>
      </c>
      <c r="C58" s="31" t="s">
        <v>1274</v>
      </c>
      <c r="E58" s="33" t="s">
        <v>1275</v>
      </c>
      <c r="J58" s="32">
        <f>0</f>
      </c>
      <c s="32">
        <f>0</f>
      </c>
      <c s="32">
        <f>0+L59</f>
      </c>
      <c s="32">
        <f>0+M59</f>
      </c>
    </row>
    <row r="59" spans="1:16" ht="25.5">
      <c r="A59" t="s">
        <v>50</v>
      </c>
      <c s="34" t="s">
        <v>536</v>
      </c>
      <c s="34" t="s">
        <v>1276</v>
      </c>
      <c s="35" t="s">
        <v>5</v>
      </c>
      <c s="6" t="s">
        <v>1277</v>
      </c>
      <c s="36" t="s">
        <v>315</v>
      </c>
      <c s="37">
        <v>30</v>
      </c>
      <c s="36">
        <v>0</v>
      </c>
      <c s="36">
        <f>ROUND(G59*H59,6)</f>
      </c>
      <c r="L59" s="38">
        <v>0</v>
      </c>
      <c s="32">
        <f>ROUND(ROUND(L59,2)*ROUND(G59,3),2)</f>
      </c>
      <c s="36" t="s">
        <v>761</v>
      </c>
      <c>
        <f>(M59*21)/100</f>
      </c>
      <c t="s">
        <v>28</v>
      </c>
    </row>
    <row r="60" spans="1:5" ht="25.5">
      <c r="A60" s="35" t="s">
        <v>56</v>
      </c>
      <c r="E60" s="39" t="s">
        <v>1277</v>
      </c>
    </row>
    <row r="61" spans="1:5" ht="12.75">
      <c r="A61" s="35" t="s">
        <v>57</v>
      </c>
      <c r="E61" s="40" t="s">
        <v>5</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COUNTIFS(L8:L1163,"=0",A8:A1163,"P")+COUNTIFS(L8:L1163,"",A8:A1163,"P")+SUM(Q8:Q1163)</f>
      </c>
    </row>
    <row r="8" spans="1:13" ht="12.75">
      <c r="A8" t="s">
        <v>45</v>
      </c>
      <c r="C8" s="28" t="s">
        <v>1305</v>
      </c>
      <c r="E8" s="30" t="s">
        <v>1304</v>
      </c>
      <c r="J8" s="29">
        <f>0+J9+J26+J75+J112+J125+J174+J187+J208+J273+J298+J347+J436+J565+J614+J683+J724+J741+J778+J787+J824+J845+J866+J871+J884+J1145+J1162</f>
      </c>
      <c s="29">
        <f>0+K9+K26+K75+K112+K125+K174+K187+K208+K273+K298+K347+K436+K565+K614+K683+K724+K741+K778+K787+K824+K845+K866+K871+K884+K1145+K1162</f>
      </c>
      <c s="29">
        <f>0+L9+L26+L75+L112+L125+L174+L187+L208+L273+L298+L347+L436+L565+L614+L683+L724+L741+L778+L787+L824+L845+L866+L871+L884+L1145+L1162</f>
      </c>
      <c s="29">
        <f>0+M9+M26+M75+M112+M125+M174+M187+M208+M273+M298+M347+M436+M565+M614+M683+M724+M741+M778+M787+M824+M845+M866+M871+M884+M1145+M1162</f>
      </c>
    </row>
    <row r="9" spans="1:13" ht="12.75">
      <c r="A9" t="s">
        <v>47</v>
      </c>
      <c r="C9" s="31" t="s">
        <v>80</v>
      </c>
      <c r="E9" s="33" t="s">
        <v>758</v>
      </c>
      <c r="J9" s="32">
        <f>0</f>
      </c>
      <c s="32">
        <f>0</f>
      </c>
      <c s="32">
        <f>0+L10+L14+L18+L22</f>
      </c>
      <c s="32">
        <f>0+M10+M14+M18+M22</f>
      </c>
    </row>
    <row r="10" spans="1:16" ht="12.75">
      <c r="A10" t="s">
        <v>50</v>
      </c>
      <c s="34" t="s">
        <v>80</v>
      </c>
      <c s="34" t="s">
        <v>1306</v>
      </c>
      <c s="35" t="s">
        <v>5</v>
      </c>
      <c s="6" t="s">
        <v>1307</v>
      </c>
      <c s="36" t="s">
        <v>768</v>
      </c>
      <c s="37">
        <v>3.842</v>
      </c>
      <c s="36">
        <v>0</v>
      </c>
      <c s="36">
        <f>ROUND(G10*H10,6)</f>
      </c>
      <c r="L10" s="38">
        <v>0</v>
      </c>
      <c s="32">
        <f>ROUND(ROUND(L10,2)*ROUND(G10,3),2)</f>
      </c>
      <c s="36" t="s">
        <v>761</v>
      </c>
      <c>
        <f>(M10*21)/100</f>
      </c>
      <c t="s">
        <v>28</v>
      </c>
    </row>
    <row r="11" spans="1:5" ht="12.75">
      <c r="A11" s="35" t="s">
        <v>56</v>
      </c>
      <c r="E11" s="39" t="s">
        <v>1307</v>
      </c>
    </row>
    <row r="12" spans="1:5" ht="25.5">
      <c r="A12" s="35" t="s">
        <v>57</v>
      </c>
      <c r="E12" s="42" t="s">
        <v>1308</v>
      </c>
    </row>
    <row r="13" spans="1:5" ht="12.75">
      <c r="A13" t="s">
        <v>58</v>
      </c>
      <c r="E13" s="39" t="s">
        <v>5</v>
      </c>
    </row>
    <row r="14" spans="1:16" ht="25.5">
      <c r="A14" t="s">
        <v>50</v>
      </c>
      <c s="34" t="s">
        <v>28</v>
      </c>
      <c s="34" t="s">
        <v>1309</v>
      </c>
      <c s="35" t="s">
        <v>5</v>
      </c>
      <c s="6" t="s">
        <v>1310</v>
      </c>
      <c s="36" t="s">
        <v>768</v>
      </c>
      <c s="37">
        <v>3.842</v>
      </c>
      <c s="36">
        <v>0</v>
      </c>
      <c s="36">
        <f>ROUND(G14*H14,6)</f>
      </c>
      <c r="L14" s="38">
        <v>0</v>
      </c>
      <c s="32">
        <f>ROUND(ROUND(L14,2)*ROUND(G14,3),2)</f>
      </c>
      <c s="36" t="s">
        <v>761</v>
      </c>
      <c>
        <f>(M14*21)/100</f>
      </c>
      <c t="s">
        <v>28</v>
      </c>
    </row>
    <row r="15" spans="1:5" ht="38.25">
      <c r="A15" s="35" t="s">
        <v>56</v>
      </c>
      <c r="E15" s="39" t="s">
        <v>1311</v>
      </c>
    </row>
    <row r="16" spans="1:5" ht="12.75">
      <c r="A16" s="35" t="s">
        <v>57</v>
      </c>
      <c r="E16" s="40" t="s">
        <v>5</v>
      </c>
    </row>
    <row r="17" spans="1:5" ht="12.75">
      <c r="A17" t="s">
        <v>58</v>
      </c>
      <c r="E17" s="39" t="s">
        <v>5</v>
      </c>
    </row>
    <row r="18" spans="1:16" ht="38.25">
      <c r="A18" t="s">
        <v>50</v>
      </c>
      <c s="34" t="s">
        <v>26</v>
      </c>
      <c s="34" t="s">
        <v>1312</v>
      </c>
      <c s="35" t="s">
        <v>5</v>
      </c>
      <c s="6" t="s">
        <v>1313</v>
      </c>
      <c s="36" t="s">
        <v>768</v>
      </c>
      <c s="37">
        <v>3.842</v>
      </c>
      <c s="36">
        <v>0</v>
      </c>
      <c s="36">
        <f>ROUND(G18*H18,6)</f>
      </c>
      <c r="L18" s="38">
        <v>0</v>
      </c>
      <c s="32">
        <f>ROUND(ROUND(L18,2)*ROUND(G18,3),2)</f>
      </c>
      <c s="36" t="s">
        <v>761</v>
      </c>
      <c>
        <f>(M18*21)/100</f>
      </c>
      <c t="s">
        <v>28</v>
      </c>
    </row>
    <row r="19" spans="1:5" ht="38.25">
      <c r="A19" s="35" t="s">
        <v>56</v>
      </c>
      <c r="E19" s="39" t="s">
        <v>1314</v>
      </c>
    </row>
    <row r="20" spans="1:5" ht="12.75">
      <c r="A20" s="35" t="s">
        <v>57</v>
      </c>
      <c r="E20" s="40" t="s">
        <v>5</v>
      </c>
    </row>
    <row r="21" spans="1:5" ht="12.75">
      <c r="A21" t="s">
        <v>58</v>
      </c>
      <c r="E21" s="39" t="s">
        <v>5</v>
      </c>
    </row>
    <row r="22" spans="1:16" ht="25.5">
      <c r="A22" t="s">
        <v>50</v>
      </c>
      <c s="34" t="s">
        <v>511</v>
      </c>
      <c s="34" t="s">
        <v>1315</v>
      </c>
      <c s="35" t="s">
        <v>5</v>
      </c>
      <c s="6" t="s">
        <v>1316</v>
      </c>
      <c s="36" t="s">
        <v>768</v>
      </c>
      <c s="37">
        <v>3.842</v>
      </c>
      <c s="36">
        <v>0</v>
      </c>
      <c s="36">
        <f>ROUND(G22*H22,6)</f>
      </c>
      <c r="L22" s="38">
        <v>0</v>
      </c>
      <c s="32">
        <f>ROUND(ROUND(L22,2)*ROUND(G22,3),2)</f>
      </c>
      <c s="36" t="s">
        <v>761</v>
      </c>
      <c>
        <f>(M22*21)/100</f>
      </c>
      <c t="s">
        <v>28</v>
      </c>
    </row>
    <row r="23" spans="1:5" ht="25.5">
      <c r="A23" s="35" t="s">
        <v>56</v>
      </c>
      <c r="E23" s="39" t="s">
        <v>1316</v>
      </c>
    </row>
    <row r="24" spans="1:5" ht="12.75">
      <c r="A24" s="35" t="s">
        <v>57</v>
      </c>
      <c r="E24" s="40" t="s">
        <v>5</v>
      </c>
    </row>
    <row r="25" spans="1:5" ht="12.75">
      <c r="A25" t="s">
        <v>58</v>
      </c>
      <c r="E25" s="39" t="s">
        <v>5</v>
      </c>
    </row>
    <row r="26" spans="1:13" ht="12.75">
      <c r="A26" t="s">
        <v>47</v>
      </c>
      <c r="C26" s="31" t="s">
        <v>26</v>
      </c>
      <c r="E26" s="33" t="s">
        <v>1103</v>
      </c>
      <c r="J26" s="32">
        <f>0</f>
      </c>
      <c s="32">
        <f>0</f>
      </c>
      <c s="32">
        <f>0+L27+L31+L35+L39+L43+L47+L51+L55+L59+L63+L67+L71</f>
      </c>
      <c s="32">
        <f>0+M27+M31+M35+M39+M43+M47+M51+M55+M59+M63+M67+M71</f>
      </c>
    </row>
    <row r="27" spans="1:16" ht="25.5">
      <c r="A27" t="s">
        <v>50</v>
      </c>
      <c s="34" t="s">
        <v>514</v>
      </c>
      <c s="34" t="s">
        <v>1317</v>
      </c>
      <c s="35" t="s">
        <v>5</v>
      </c>
      <c s="6" t="s">
        <v>1318</v>
      </c>
      <c s="36" t="s">
        <v>768</v>
      </c>
      <c s="37">
        <v>0.898</v>
      </c>
      <c s="36">
        <v>1.8775</v>
      </c>
      <c s="36">
        <f>ROUND(G27*H27,6)</f>
      </c>
      <c r="L27" s="38">
        <v>0</v>
      </c>
      <c s="32">
        <f>ROUND(ROUND(L27,2)*ROUND(G27,3),2)</f>
      </c>
      <c s="36" t="s">
        <v>761</v>
      </c>
      <c>
        <f>(M27*21)/100</f>
      </c>
      <c t="s">
        <v>28</v>
      </c>
    </row>
    <row r="28" spans="1:5" ht="25.5">
      <c r="A28" s="35" t="s">
        <v>56</v>
      </c>
      <c r="E28" s="39" t="s">
        <v>1318</v>
      </c>
    </row>
    <row r="29" spans="1:5" ht="63.75">
      <c r="A29" s="35" t="s">
        <v>57</v>
      </c>
      <c r="E29" s="40" t="s">
        <v>1319</v>
      </c>
    </row>
    <row r="30" spans="1:5" ht="12.75">
      <c r="A30" t="s">
        <v>58</v>
      </c>
      <c r="E30" s="39" t="s">
        <v>5</v>
      </c>
    </row>
    <row r="31" spans="1:16" ht="25.5">
      <c r="A31" t="s">
        <v>50</v>
      </c>
      <c s="34" t="s">
        <v>27</v>
      </c>
      <c s="34" t="s">
        <v>1320</v>
      </c>
      <c s="35" t="s">
        <v>5</v>
      </c>
      <c s="6" t="s">
        <v>1321</v>
      </c>
      <c s="36" t="s">
        <v>768</v>
      </c>
      <c s="37">
        <v>27.576</v>
      </c>
      <c s="36">
        <v>1.8775</v>
      </c>
      <c s="36">
        <f>ROUND(G31*H31,6)</f>
      </c>
      <c r="L31" s="38">
        <v>0</v>
      </c>
      <c s="32">
        <f>ROUND(ROUND(L31,2)*ROUND(G31,3),2)</f>
      </c>
      <c s="36" t="s">
        <v>761</v>
      </c>
      <c>
        <f>(M31*21)/100</f>
      </c>
      <c t="s">
        <v>28</v>
      </c>
    </row>
    <row r="32" spans="1:5" ht="25.5">
      <c r="A32" s="35" t="s">
        <v>56</v>
      </c>
      <c r="E32" s="39" t="s">
        <v>1321</v>
      </c>
    </row>
    <row r="33" spans="1:5" ht="216.75">
      <c r="A33" s="35" t="s">
        <v>57</v>
      </c>
      <c r="E33" s="42" t="s">
        <v>1322</v>
      </c>
    </row>
    <row r="34" spans="1:5" ht="12.75">
      <c r="A34" t="s">
        <v>58</v>
      </c>
      <c r="E34" s="39" t="s">
        <v>5</v>
      </c>
    </row>
    <row r="35" spans="1:16" ht="25.5">
      <c r="A35" t="s">
        <v>50</v>
      </c>
      <c s="34" t="s">
        <v>519</v>
      </c>
      <c s="34" t="s">
        <v>1323</v>
      </c>
      <c s="35" t="s">
        <v>5</v>
      </c>
      <c s="6" t="s">
        <v>1324</v>
      </c>
      <c s="36" t="s">
        <v>459</v>
      </c>
      <c s="37">
        <v>36.308</v>
      </c>
      <c s="36">
        <v>0.331912</v>
      </c>
      <c s="36">
        <f>ROUND(G35*H35,6)</f>
      </c>
      <c r="L35" s="38">
        <v>0</v>
      </c>
      <c s="32">
        <f>ROUND(ROUND(L35,2)*ROUND(G35,3),2)</f>
      </c>
      <c s="36" t="s">
        <v>761</v>
      </c>
      <c>
        <f>(M35*21)/100</f>
      </c>
      <c t="s">
        <v>28</v>
      </c>
    </row>
    <row r="36" spans="1:5" ht="38.25">
      <c r="A36" s="35" t="s">
        <v>56</v>
      </c>
      <c r="E36" s="39" t="s">
        <v>1325</v>
      </c>
    </row>
    <row r="37" spans="1:5" ht="51">
      <c r="A37" s="35" t="s">
        <v>57</v>
      </c>
      <c r="E37" s="42" t="s">
        <v>1326</v>
      </c>
    </row>
    <row r="38" spans="1:5" ht="12.75">
      <c r="A38" t="s">
        <v>58</v>
      </c>
      <c r="E38" s="39" t="s">
        <v>5</v>
      </c>
    </row>
    <row r="39" spans="1:16" ht="25.5">
      <c r="A39" t="s">
        <v>50</v>
      </c>
      <c s="34" t="s">
        <v>522</v>
      </c>
      <c s="34" t="s">
        <v>1327</v>
      </c>
      <c s="35" t="s">
        <v>5</v>
      </c>
      <c s="6" t="s">
        <v>1328</v>
      </c>
      <c s="36" t="s">
        <v>54</v>
      </c>
      <c s="37">
        <v>10</v>
      </c>
      <c s="36">
        <v>0.0063</v>
      </c>
      <c s="36">
        <f>ROUND(G39*H39,6)</f>
      </c>
      <c r="L39" s="38">
        <v>0</v>
      </c>
      <c s="32">
        <f>ROUND(ROUND(L39,2)*ROUND(G39,3),2)</f>
      </c>
      <c s="36" t="s">
        <v>55</v>
      </c>
      <c>
        <f>(M39*21)/100</f>
      </c>
      <c t="s">
        <v>28</v>
      </c>
    </row>
    <row r="40" spans="1:5" ht="25.5">
      <c r="A40" s="35" t="s">
        <v>56</v>
      </c>
      <c r="E40" s="39" t="s">
        <v>1329</v>
      </c>
    </row>
    <row r="41" spans="1:5" ht="76.5">
      <c r="A41" s="35" t="s">
        <v>57</v>
      </c>
      <c r="E41" s="42" t="s">
        <v>1330</v>
      </c>
    </row>
    <row r="42" spans="1:5" ht="12.75">
      <c r="A42" t="s">
        <v>58</v>
      </c>
      <c r="E42" s="39" t="s">
        <v>5</v>
      </c>
    </row>
    <row r="43" spans="1:16" ht="25.5">
      <c r="A43" t="s">
        <v>50</v>
      </c>
      <c s="34" t="s">
        <v>525</v>
      </c>
      <c s="34" t="s">
        <v>1331</v>
      </c>
      <c s="35" t="s">
        <v>5</v>
      </c>
      <c s="6" t="s">
        <v>1332</v>
      </c>
      <c s="36" t="s">
        <v>777</v>
      </c>
      <c s="37">
        <v>0.991</v>
      </c>
      <c s="36">
        <v>0.019536</v>
      </c>
      <c s="36">
        <f>ROUND(G43*H43,6)</f>
      </c>
      <c r="L43" s="38">
        <v>0</v>
      </c>
      <c s="32">
        <f>ROUND(ROUND(L43,2)*ROUND(G43,3),2)</f>
      </c>
      <c s="36" t="s">
        <v>761</v>
      </c>
      <c>
        <f>(M43*21)/100</f>
      </c>
      <c t="s">
        <v>28</v>
      </c>
    </row>
    <row r="44" spans="1:5" ht="25.5">
      <c r="A44" s="35" t="s">
        <v>56</v>
      </c>
      <c r="E44" s="39" t="s">
        <v>1332</v>
      </c>
    </row>
    <row r="45" spans="1:5" ht="89.25">
      <c r="A45" s="35" t="s">
        <v>57</v>
      </c>
      <c r="E45" s="42" t="s">
        <v>1333</v>
      </c>
    </row>
    <row r="46" spans="1:5" ht="12.75">
      <c r="A46" t="s">
        <v>58</v>
      </c>
      <c r="E46" s="39" t="s">
        <v>5</v>
      </c>
    </row>
    <row r="47" spans="1:16" ht="12.75">
      <c r="A47" t="s">
        <v>50</v>
      </c>
      <c s="34" t="s">
        <v>527</v>
      </c>
      <c s="34" t="s">
        <v>1334</v>
      </c>
      <c s="35" t="s">
        <v>5</v>
      </c>
      <c s="6" t="s">
        <v>1335</v>
      </c>
      <c s="36" t="s">
        <v>777</v>
      </c>
      <c s="37">
        <v>1.07</v>
      </c>
      <c s="36">
        <v>1</v>
      </c>
      <c s="36">
        <f>ROUND(G47*H47,6)</f>
      </c>
      <c r="L47" s="38">
        <v>0</v>
      </c>
      <c s="32">
        <f>ROUND(ROUND(L47,2)*ROUND(G47,3),2)</f>
      </c>
      <c s="36" t="s">
        <v>761</v>
      </c>
      <c>
        <f>(M47*21)/100</f>
      </c>
      <c t="s">
        <v>28</v>
      </c>
    </row>
    <row r="48" spans="1:5" ht="12.75">
      <c r="A48" s="35" t="s">
        <v>56</v>
      </c>
      <c r="E48" s="39" t="s">
        <v>1335</v>
      </c>
    </row>
    <row r="49" spans="1:5" ht="12.75">
      <c r="A49" s="35" t="s">
        <v>57</v>
      </c>
      <c r="E49" s="40" t="s">
        <v>5</v>
      </c>
    </row>
    <row r="50" spans="1:5" ht="12.75">
      <c r="A50" t="s">
        <v>58</v>
      </c>
      <c r="E50" s="39" t="s">
        <v>5</v>
      </c>
    </row>
    <row r="51" spans="1:16" ht="25.5">
      <c r="A51" t="s">
        <v>50</v>
      </c>
      <c s="34" t="s">
        <v>530</v>
      </c>
      <c s="34" t="s">
        <v>1336</v>
      </c>
      <c s="35" t="s">
        <v>5</v>
      </c>
      <c s="6" t="s">
        <v>1337</v>
      </c>
      <c s="36" t="s">
        <v>777</v>
      </c>
      <c s="37">
        <v>0.224</v>
      </c>
      <c s="36">
        <v>0.017094</v>
      </c>
      <c s="36">
        <f>ROUND(G51*H51,6)</f>
      </c>
      <c r="L51" s="38">
        <v>0</v>
      </c>
      <c s="32">
        <f>ROUND(ROUND(L51,2)*ROUND(G51,3),2)</f>
      </c>
      <c s="36" t="s">
        <v>761</v>
      </c>
      <c>
        <f>(M51*21)/100</f>
      </c>
      <c t="s">
        <v>28</v>
      </c>
    </row>
    <row r="52" spans="1:5" ht="25.5">
      <c r="A52" s="35" t="s">
        <v>56</v>
      </c>
      <c r="E52" s="39" t="s">
        <v>1337</v>
      </c>
    </row>
    <row r="53" spans="1:5" ht="25.5">
      <c r="A53" s="35" t="s">
        <v>57</v>
      </c>
      <c r="E53" s="42" t="s">
        <v>1338</v>
      </c>
    </row>
    <row r="54" spans="1:5" ht="12.75">
      <c r="A54" t="s">
        <v>58</v>
      </c>
      <c r="E54" s="39" t="s">
        <v>5</v>
      </c>
    </row>
    <row r="55" spans="1:16" ht="12.75">
      <c r="A55" t="s">
        <v>50</v>
      </c>
      <c s="34" t="s">
        <v>533</v>
      </c>
      <c s="34" t="s">
        <v>1339</v>
      </c>
      <c s="35" t="s">
        <v>5</v>
      </c>
      <c s="6" t="s">
        <v>1340</v>
      </c>
      <c s="36" t="s">
        <v>777</v>
      </c>
      <c s="37">
        <v>0.242</v>
      </c>
      <c s="36">
        <v>1</v>
      </c>
      <c s="36">
        <f>ROUND(G55*H55,6)</f>
      </c>
      <c r="L55" s="38">
        <v>0</v>
      </c>
      <c s="32">
        <f>ROUND(ROUND(L55,2)*ROUND(G55,3),2)</f>
      </c>
      <c s="36" t="s">
        <v>55</v>
      </c>
      <c>
        <f>(M55*21)/100</f>
      </c>
      <c t="s">
        <v>28</v>
      </c>
    </row>
    <row r="56" spans="1:5" ht="12.75">
      <c r="A56" s="35" t="s">
        <v>56</v>
      </c>
      <c r="E56" s="39" t="s">
        <v>1340</v>
      </c>
    </row>
    <row r="57" spans="1:5" ht="12.75">
      <c r="A57" s="35" t="s">
        <v>57</v>
      </c>
      <c r="E57" s="40" t="s">
        <v>5</v>
      </c>
    </row>
    <row r="58" spans="1:5" ht="12.75">
      <c r="A58" t="s">
        <v>58</v>
      </c>
      <c r="E58" s="39" t="s">
        <v>5</v>
      </c>
    </row>
    <row r="59" spans="1:16" ht="25.5">
      <c r="A59" t="s">
        <v>50</v>
      </c>
      <c s="34" t="s">
        <v>536</v>
      </c>
      <c s="34" t="s">
        <v>1341</v>
      </c>
      <c s="35" t="s">
        <v>5</v>
      </c>
      <c s="6" t="s">
        <v>1342</v>
      </c>
      <c s="36" t="s">
        <v>459</v>
      </c>
      <c s="37">
        <v>0.42</v>
      </c>
      <c s="36">
        <v>0.12335</v>
      </c>
      <c s="36">
        <f>ROUND(G59*H59,6)</f>
      </c>
      <c r="L59" s="38">
        <v>0</v>
      </c>
      <c s="32">
        <f>ROUND(ROUND(L59,2)*ROUND(G59,3),2)</f>
      </c>
      <c s="36" t="s">
        <v>761</v>
      </c>
      <c>
        <f>(M59*21)/100</f>
      </c>
      <c t="s">
        <v>28</v>
      </c>
    </row>
    <row r="60" spans="1:5" ht="25.5">
      <c r="A60" s="35" t="s">
        <v>56</v>
      </c>
      <c r="E60" s="39" t="s">
        <v>1342</v>
      </c>
    </row>
    <row r="61" spans="1:5" ht="25.5">
      <c r="A61" s="35" t="s">
        <v>57</v>
      </c>
      <c r="E61" s="42" t="s">
        <v>1343</v>
      </c>
    </row>
    <row r="62" spans="1:5" ht="12.75">
      <c r="A62" t="s">
        <v>58</v>
      </c>
      <c r="E62" s="39" t="s">
        <v>5</v>
      </c>
    </row>
    <row r="63" spans="1:16" ht="25.5">
      <c r="A63" t="s">
        <v>50</v>
      </c>
      <c s="34" t="s">
        <v>539</v>
      </c>
      <c s="34" t="s">
        <v>1344</v>
      </c>
      <c s="35" t="s">
        <v>5</v>
      </c>
      <c s="6" t="s">
        <v>1345</v>
      </c>
      <c s="36" t="s">
        <v>459</v>
      </c>
      <c s="37">
        <v>3.222</v>
      </c>
      <c s="36">
        <v>0.05897</v>
      </c>
      <c s="36">
        <f>ROUND(G63*H63,6)</f>
      </c>
      <c r="L63" s="38">
        <v>0</v>
      </c>
      <c s="32">
        <f>ROUND(ROUND(L63,2)*ROUND(G63,3),2)</f>
      </c>
      <c s="36" t="s">
        <v>761</v>
      </c>
      <c>
        <f>(M63*21)/100</f>
      </c>
      <c t="s">
        <v>28</v>
      </c>
    </row>
    <row r="64" spans="1:5" ht="25.5">
      <c r="A64" s="35" t="s">
        <v>56</v>
      </c>
      <c r="E64" s="39" t="s">
        <v>1345</v>
      </c>
    </row>
    <row r="65" spans="1:5" ht="25.5">
      <c r="A65" s="35" t="s">
        <v>57</v>
      </c>
      <c r="E65" s="42" t="s">
        <v>1346</v>
      </c>
    </row>
    <row r="66" spans="1:5" ht="12.75">
      <c r="A66" t="s">
        <v>58</v>
      </c>
      <c r="E66" s="39" t="s">
        <v>5</v>
      </c>
    </row>
    <row r="67" spans="1:16" ht="25.5">
      <c r="A67" t="s">
        <v>50</v>
      </c>
      <c s="34" t="s">
        <v>542</v>
      </c>
      <c s="34" t="s">
        <v>1347</v>
      </c>
      <c s="35" t="s">
        <v>5</v>
      </c>
      <c s="6" t="s">
        <v>1348</v>
      </c>
      <c s="36" t="s">
        <v>459</v>
      </c>
      <c s="37">
        <v>7.316</v>
      </c>
      <c s="36">
        <v>0.178184</v>
      </c>
      <c s="36">
        <f>ROUND(G67*H67,6)</f>
      </c>
      <c r="L67" s="38">
        <v>0</v>
      </c>
      <c s="32">
        <f>ROUND(ROUND(L67,2)*ROUND(G67,3),2)</f>
      </c>
      <c s="36" t="s">
        <v>761</v>
      </c>
      <c>
        <f>(M67*21)/100</f>
      </c>
      <c t="s">
        <v>28</v>
      </c>
    </row>
    <row r="68" spans="1:5" ht="25.5">
      <c r="A68" s="35" t="s">
        <v>56</v>
      </c>
      <c r="E68" s="39" t="s">
        <v>1348</v>
      </c>
    </row>
    <row r="69" spans="1:5" ht="114.75">
      <c r="A69" s="35" t="s">
        <v>57</v>
      </c>
      <c r="E69" s="42" t="s">
        <v>1349</v>
      </c>
    </row>
    <row r="70" spans="1:5" ht="12.75">
      <c r="A70" t="s">
        <v>58</v>
      </c>
      <c r="E70" s="39" t="s">
        <v>5</v>
      </c>
    </row>
    <row r="71" spans="1:16" ht="25.5">
      <c r="A71" t="s">
        <v>50</v>
      </c>
      <c s="34" t="s">
        <v>545</v>
      </c>
      <c s="34" t="s">
        <v>1350</v>
      </c>
      <c s="35" t="s">
        <v>5</v>
      </c>
      <c s="6" t="s">
        <v>1351</v>
      </c>
      <c s="36" t="s">
        <v>459</v>
      </c>
      <c s="37">
        <v>1.45</v>
      </c>
      <c s="36">
        <v>0.26723</v>
      </c>
      <c s="36">
        <f>ROUND(G71*H71,6)</f>
      </c>
      <c r="L71" s="38">
        <v>0</v>
      </c>
      <c s="32">
        <f>ROUND(ROUND(L71,2)*ROUND(G71,3),2)</f>
      </c>
      <c s="36" t="s">
        <v>761</v>
      </c>
      <c>
        <f>(M71*21)/100</f>
      </c>
      <c t="s">
        <v>28</v>
      </c>
    </row>
    <row r="72" spans="1:5" ht="25.5">
      <c r="A72" s="35" t="s">
        <v>56</v>
      </c>
      <c r="E72" s="39" t="s">
        <v>1351</v>
      </c>
    </row>
    <row r="73" spans="1:5" ht="76.5">
      <c r="A73" s="35" t="s">
        <v>57</v>
      </c>
      <c r="E73" s="42" t="s">
        <v>1352</v>
      </c>
    </row>
    <row r="74" spans="1:5" ht="12.75">
      <c r="A74" t="s">
        <v>58</v>
      </c>
      <c r="E74" s="39" t="s">
        <v>5</v>
      </c>
    </row>
    <row r="75" spans="1:13" ht="12.75">
      <c r="A75" t="s">
        <v>47</v>
      </c>
      <c r="C75" s="31" t="s">
        <v>511</v>
      </c>
      <c r="E75" s="33" t="s">
        <v>1107</v>
      </c>
      <c r="J75" s="32">
        <f>0</f>
      </c>
      <c s="32">
        <f>0</f>
      </c>
      <c s="32">
        <f>0+L76+L80+L84+L88+L92+L96+L100+L104+L108</f>
      </c>
      <c s="32">
        <f>0+M76+M80+M84+M88+M92+M96+M100+M104+M108</f>
      </c>
    </row>
    <row r="76" spans="1:16" ht="25.5">
      <c r="A76" t="s">
        <v>50</v>
      </c>
      <c s="34" t="s">
        <v>546</v>
      </c>
      <c s="34" t="s">
        <v>1353</v>
      </c>
      <c s="35" t="s">
        <v>5</v>
      </c>
      <c s="6" t="s">
        <v>1354</v>
      </c>
      <c s="36" t="s">
        <v>54</v>
      </c>
      <c s="37">
        <v>2</v>
      </c>
      <c s="36">
        <v>0.059</v>
      </c>
      <c s="36">
        <f>ROUND(G76*H76,6)</f>
      </c>
      <c r="L76" s="38">
        <v>0</v>
      </c>
      <c s="32">
        <f>ROUND(ROUND(L76,2)*ROUND(G76,3),2)</f>
      </c>
      <c s="36" t="s">
        <v>761</v>
      </c>
      <c>
        <f>(M76*21)/100</f>
      </c>
      <c t="s">
        <v>28</v>
      </c>
    </row>
    <row r="77" spans="1:5" ht="25.5">
      <c r="A77" s="35" t="s">
        <v>56</v>
      </c>
      <c r="E77" s="39" t="s">
        <v>1354</v>
      </c>
    </row>
    <row r="78" spans="1:5" ht="25.5">
      <c r="A78" s="35" t="s">
        <v>57</v>
      </c>
      <c r="E78" s="42" t="s">
        <v>1355</v>
      </c>
    </row>
    <row r="79" spans="1:5" ht="12.75">
      <c r="A79" t="s">
        <v>58</v>
      </c>
      <c r="E79" s="39" t="s">
        <v>5</v>
      </c>
    </row>
    <row r="80" spans="1:16" ht="25.5">
      <c r="A80" t="s">
        <v>50</v>
      </c>
      <c s="34" t="s">
        <v>549</v>
      </c>
      <c s="34" t="s">
        <v>1356</v>
      </c>
      <c s="35" t="s">
        <v>5</v>
      </c>
      <c s="6" t="s">
        <v>1357</v>
      </c>
      <c s="36" t="s">
        <v>777</v>
      </c>
      <c s="37">
        <v>0.275</v>
      </c>
      <c s="36">
        <v>0.017094</v>
      </c>
      <c s="36">
        <f>ROUND(G80*H80,6)</f>
      </c>
      <c r="L80" s="38">
        <v>0</v>
      </c>
      <c s="32">
        <f>ROUND(ROUND(L80,2)*ROUND(G80,3),2)</f>
      </c>
      <c s="36" t="s">
        <v>55</v>
      </c>
      <c>
        <f>(M80*21)/100</f>
      </c>
      <c t="s">
        <v>28</v>
      </c>
    </row>
    <row r="81" spans="1:5" ht="25.5">
      <c r="A81" s="35" t="s">
        <v>56</v>
      </c>
      <c r="E81" s="39" t="s">
        <v>1357</v>
      </c>
    </row>
    <row r="82" spans="1:5" ht="25.5">
      <c r="A82" s="35" t="s">
        <v>57</v>
      </c>
      <c r="E82" s="42" t="s">
        <v>1358</v>
      </c>
    </row>
    <row r="83" spans="1:5" ht="12.75">
      <c r="A83" t="s">
        <v>58</v>
      </c>
      <c r="E83" s="39" t="s">
        <v>5</v>
      </c>
    </row>
    <row r="84" spans="1:16" ht="12.75">
      <c r="A84" t="s">
        <v>50</v>
      </c>
      <c s="34" t="s">
        <v>550</v>
      </c>
      <c s="34" t="s">
        <v>1339</v>
      </c>
      <c s="35" t="s">
        <v>5</v>
      </c>
      <c s="6" t="s">
        <v>1340</v>
      </c>
      <c s="36" t="s">
        <v>777</v>
      </c>
      <c s="37">
        <v>0.297</v>
      </c>
      <c s="36">
        <v>1</v>
      </c>
      <c s="36">
        <f>ROUND(G84*H84,6)</f>
      </c>
      <c r="L84" s="38">
        <v>0</v>
      </c>
      <c s="32">
        <f>ROUND(ROUND(L84,2)*ROUND(G84,3),2)</f>
      </c>
      <c s="36" t="s">
        <v>55</v>
      </c>
      <c>
        <f>(M84*21)/100</f>
      </c>
      <c t="s">
        <v>28</v>
      </c>
    </row>
    <row r="85" spans="1:5" ht="12.75">
      <c r="A85" s="35" t="s">
        <v>56</v>
      </c>
      <c r="E85" s="39" t="s">
        <v>1340</v>
      </c>
    </row>
    <row r="86" spans="1:5" ht="12.75">
      <c r="A86" s="35" t="s">
        <v>57</v>
      </c>
      <c r="E86" s="40" t="s">
        <v>5</v>
      </c>
    </row>
    <row r="87" spans="1:5" ht="12.75">
      <c r="A87" t="s">
        <v>58</v>
      </c>
      <c r="E87" s="39" t="s">
        <v>5</v>
      </c>
    </row>
    <row r="88" spans="1:16" ht="25.5">
      <c r="A88" t="s">
        <v>50</v>
      </c>
      <c s="34" t="s">
        <v>553</v>
      </c>
      <c s="34" t="s">
        <v>1356</v>
      </c>
      <c s="35" t="s">
        <v>80</v>
      </c>
      <c s="6" t="s">
        <v>1357</v>
      </c>
      <c s="36" t="s">
        <v>777</v>
      </c>
      <c s="37">
        <v>0.879</v>
      </c>
      <c s="36">
        <v>0.017094</v>
      </c>
      <c s="36">
        <f>ROUND(G88*H88,6)</f>
      </c>
      <c r="L88" s="38">
        <v>0</v>
      </c>
      <c s="32">
        <f>ROUND(ROUND(L88,2)*ROUND(G88,3),2)</f>
      </c>
      <c s="36" t="s">
        <v>55</v>
      </c>
      <c>
        <f>(M88*21)/100</f>
      </c>
      <c t="s">
        <v>28</v>
      </c>
    </row>
    <row r="89" spans="1:5" ht="25.5">
      <c r="A89" s="35" t="s">
        <v>56</v>
      </c>
      <c r="E89" s="39" t="s">
        <v>1357</v>
      </c>
    </row>
    <row r="90" spans="1:5" ht="76.5">
      <c r="A90" s="35" t="s">
        <v>57</v>
      </c>
      <c r="E90" s="42" t="s">
        <v>1359</v>
      </c>
    </row>
    <row r="91" spans="1:5" ht="12.75">
      <c r="A91" t="s">
        <v>58</v>
      </c>
      <c r="E91" s="39" t="s">
        <v>5</v>
      </c>
    </row>
    <row r="92" spans="1:16" ht="12.75">
      <c r="A92" t="s">
        <v>50</v>
      </c>
      <c s="34" t="s">
        <v>554</v>
      </c>
      <c s="34" t="s">
        <v>1360</v>
      </c>
      <c s="35" t="s">
        <v>5</v>
      </c>
      <c s="6" t="s">
        <v>1361</v>
      </c>
      <c s="36" t="s">
        <v>777</v>
      </c>
      <c s="37">
        <v>0.949</v>
      </c>
      <c s="36">
        <v>1</v>
      </c>
      <c s="36">
        <f>ROUND(G92*H92,6)</f>
      </c>
      <c r="L92" s="38">
        <v>0</v>
      </c>
      <c s="32">
        <f>ROUND(ROUND(L92,2)*ROUND(G92,3),2)</f>
      </c>
      <c s="36" t="s">
        <v>761</v>
      </c>
      <c>
        <f>(M92*21)/100</f>
      </c>
      <c t="s">
        <v>28</v>
      </c>
    </row>
    <row r="93" spans="1:5" ht="12.75">
      <c r="A93" s="35" t="s">
        <v>56</v>
      </c>
      <c r="E93" s="39" t="s">
        <v>1361</v>
      </c>
    </row>
    <row r="94" spans="1:5" ht="12.75">
      <c r="A94" s="35" t="s">
        <v>57</v>
      </c>
      <c r="E94" s="40" t="s">
        <v>5</v>
      </c>
    </row>
    <row r="95" spans="1:5" ht="12.75">
      <c r="A95" t="s">
        <v>58</v>
      </c>
      <c r="E95" s="39" t="s">
        <v>5</v>
      </c>
    </row>
    <row r="96" spans="1:16" ht="12.75">
      <c r="A96" t="s">
        <v>50</v>
      </c>
      <c s="34" t="s">
        <v>557</v>
      </c>
      <c s="34" t="s">
        <v>1362</v>
      </c>
      <c s="35" t="s">
        <v>5</v>
      </c>
      <c s="6" t="s">
        <v>1363</v>
      </c>
      <c s="36" t="s">
        <v>768</v>
      </c>
      <c s="37">
        <v>16.582</v>
      </c>
      <c s="36">
        <v>2.453395</v>
      </c>
      <c s="36">
        <f>ROUND(G96*H96,6)</f>
      </c>
      <c r="L96" s="38">
        <v>0</v>
      </c>
      <c s="32">
        <f>ROUND(ROUND(L96,2)*ROUND(G96,3),2)</f>
      </c>
      <c s="36" t="s">
        <v>761</v>
      </c>
      <c>
        <f>(M96*21)/100</f>
      </c>
      <c t="s">
        <v>28</v>
      </c>
    </row>
    <row r="97" spans="1:5" ht="12.75">
      <c r="A97" s="35" t="s">
        <v>56</v>
      </c>
      <c r="E97" s="39" t="s">
        <v>1363</v>
      </c>
    </row>
    <row r="98" spans="1:5" ht="306">
      <c r="A98" s="35" t="s">
        <v>57</v>
      </c>
      <c r="E98" s="42" t="s">
        <v>1364</v>
      </c>
    </row>
    <row r="99" spans="1:5" ht="12.75">
      <c r="A99" t="s">
        <v>58</v>
      </c>
      <c r="E99" s="39" t="s">
        <v>5</v>
      </c>
    </row>
    <row r="100" spans="1:16" ht="12.75">
      <c r="A100" t="s">
        <v>50</v>
      </c>
      <c s="34" t="s">
        <v>558</v>
      </c>
      <c s="34" t="s">
        <v>1365</v>
      </c>
      <c s="35" t="s">
        <v>5</v>
      </c>
      <c s="6" t="s">
        <v>1366</v>
      </c>
      <c s="36" t="s">
        <v>459</v>
      </c>
      <c s="37">
        <v>64.839</v>
      </c>
      <c s="36">
        <v>0.005765</v>
      </c>
      <c s="36">
        <f>ROUND(G100*H100,6)</f>
      </c>
      <c r="L100" s="38">
        <v>0</v>
      </c>
      <c s="32">
        <f>ROUND(ROUND(L100,2)*ROUND(G100,3),2)</f>
      </c>
      <c s="36" t="s">
        <v>761</v>
      </c>
      <c>
        <f>(M100*21)/100</f>
      </c>
      <c t="s">
        <v>28</v>
      </c>
    </row>
    <row r="101" spans="1:5" ht="12.75">
      <c r="A101" s="35" t="s">
        <v>56</v>
      </c>
      <c r="E101" s="39" t="s">
        <v>1366</v>
      </c>
    </row>
    <row r="102" spans="1:5" ht="306">
      <c r="A102" s="35" t="s">
        <v>57</v>
      </c>
      <c r="E102" s="42" t="s">
        <v>1367</v>
      </c>
    </row>
    <row r="103" spans="1:5" ht="12.75">
      <c r="A103" t="s">
        <v>58</v>
      </c>
      <c r="E103" s="39" t="s">
        <v>5</v>
      </c>
    </row>
    <row r="104" spans="1:16" ht="12.75">
      <c r="A104" t="s">
        <v>50</v>
      </c>
      <c s="34" t="s">
        <v>561</v>
      </c>
      <c s="34" t="s">
        <v>1368</v>
      </c>
      <c s="35" t="s">
        <v>5</v>
      </c>
      <c s="6" t="s">
        <v>1369</v>
      </c>
      <c s="36" t="s">
        <v>459</v>
      </c>
      <c s="37">
        <v>64.839</v>
      </c>
      <c s="36">
        <v>0</v>
      </c>
      <c s="36">
        <f>ROUND(G104*H104,6)</f>
      </c>
      <c r="L104" s="38">
        <v>0</v>
      </c>
      <c s="32">
        <f>ROUND(ROUND(L104,2)*ROUND(G104,3),2)</f>
      </c>
      <c s="36" t="s">
        <v>761</v>
      </c>
      <c>
        <f>(M104*21)/100</f>
      </c>
      <c t="s">
        <v>28</v>
      </c>
    </row>
    <row r="105" spans="1:5" ht="12.75">
      <c r="A105" s="35" t="s">
        <v>56</v>
      </c>
      <c r="E105" s="39" t="s">
        <v>1369</v>
      </c>
    </row>
    <row r="106" spans="1:5" ht="12.75">
      <c r="A106" s="35" t="s">
        <v>57</v>
      </c>
      <c r="E106" s="40" t="s">
        <v>5</v>
      </c>
    </row>
    <row r="107" spans="1:5" ht="12.75">
      <c r="A107" t="s">
        <v>58</v>
      </c>
      <c r="E107" s="39" t="s">
        <v>5</v>
      </c>
    </row>
    <row r="108" spans="1:16" ht="12.75">
      <c r="A108" t="s">
        <v>50</v>
      </c>
      <c s="34" t="s">
        <v>562</v>
      </c>
      <c s="34" t="s">
        <v>1370</v>
      </c>
      <c s="35" t="s">
        <v>5</v>
      </c>
      <c s="6" t="s">
        <v>1371</v>
      </c>
      <c s="36" t="s">
        <v>777</v>
      </c>
      <c s="37">
        <v>1.492</v>
      </c>
      <c s="36">
        <v>1.052558</v>
      </c>
      <c s="36">
        <f>ROUND(G108*H108,6)</f>
      </c>
      <c r="L108" s="38">
        <v>0</v>
      </c>
      <c s="32">
        <f>ROUND(ROUND(L108,2)*ROUND(G108,3),2)</f>
      </c>
      <c s="36" t="s">
        <v>761</v>
      </c>
      <c>
        <f>(M108*21)/100</f>
      </c>
      <c t="s">
        <v>28</v>
      </c>
    </row>
    <row r="109" spans="1:5" ht="12.75">
      <c r="A109" s="35" t="s">
        <v>56</v>
      </c>
      <c r="E109" s="39" t="s">
        <v>1371</v>
      </c>
    </row>
    <row r="110" spans="1:5" ht="25.5">
      <c r="A110" s="35" t="s">
        <v>57</v>
      </c>
      <c r="E110" s="42" t="s">
        <v>1372</v>
      </c>
    </row>
    <row r="111" spans="1:5" ht="12.75">
      <c r="A111" t="s">
        <v>58</v>
      </c>
      <c r="E111" s="39" t="s">
        <v>5</v>
      </c>
    </row>
    <row r="112" spans="1:13" ht="12.75">
      <c r="A112" t="s">
        <v>47</v>
      </c>
      <c r="C112" s="31" t="s">
        <v>673</v>
      </c>
      <c r="E112" s="33" t="s">
        <v>1373</v>
      </c>
      <c r="J112" s="32">
        <f>0</f>
      </c>
      <c s="32">
        <f>0</f>
      </c>
      <c s="32">
        <f>0+L113+L117+L121</f>
      </c>
      <c s="32">
        <f>0+M113+M117+M121</f>
      </c>
    </row>
    <row r="113" spans="1:16" ht="25.5">
      <c r="A113" t="s">
        <v>50</v>
      </c>
      <c s="34" t="s">
        <v>565</v>
      </c>
      <c s="34" t="s">
        <v>1374</v>
      </c>
      <c s="35" t="s">
        <v>5</v>
      </c>
      <c s="6" t="s">
        <v>1375</v>
      </c>
      <c s="36" t="s">
        <v>459</v>
      </c>
      <c s="37">
        <v>42.69</v>
      </c>
      <c s="36">
        <v>0.0057</v>
      </c>
      <c s="36">
        <f>ROUND(G113*H113,6)</f>
      </c>
      <c r="L113" s="38">
        <v>0</v>
      </c>
      <c s="32">
        <f>ROUND(ROUND(L113,2)*ROUND(G113,3),2)</f>
      </c>
      <c s="36" t="s">
        <v>761</v>
      </c>
      <c>
        <f>(M113*21)/100</f>
      </c>
      <c t="s">
        <v>28</v>
      </c>
    </row>
    <row r="114" spans="1:5" ht="25.5">
      <c r="A114" s="35" t="s">
        <v>56</v>
      </c>
      <c r="E114" s="39" t="s">
        <v>1375</v>
      </c>
    </row>
    <row r="115" spans="1:5" ht="76.5">
      <c r="A115" s="35" t="s">
        <v>57</v>
      </c>
      <c r="E115" s="40" t="s">
        <v>1376</v>
      </c>
    </row>
    <row r="116" spans="1:5" ht="12.75">
      <c r="A116" t="s">
        <v>58</v>
      </c>
      <c r="E116" s="39" t="s">
        <v>5</v>
      </c>
    </row>
    <row r="117" spans="1:16" ht="25.5">
      <c r="A117" t="s">
        <v>50</v>
      </c>
      <c s="34" t="s">
        <v>568</v>
      </c>
      <c s="34" t="s">
        <v>1377</v>
      </c>
      <c s="35" t="s">
        <v>5</v>
      </c>
      <c s="6" t="s">
        <v>1378</v>
      </c>
      <c s="36" t="s">
        <v>459</v>
      </c>
      <c s="37">
        <v>1592.759</v>
      </c>
      <c s="36">
        <v>0.0262</v>
      </c>
      <c s="36">
        <f>ROUND(G117*H117,6)</f>
      </c>
      <c r="L117" s="38">
        <v>0</v>
      </c>
      <c s="32">
        <f>ROUND(ROUND(L117,2)*ROUND(G117,3),2)</f>
      </c>
      <c s="36" t="s">
        <v>761</v>
      </c>
      <c>
        <f>(M117*21)/100</f>
      </c>
      <c t="s">
        <v>28</v>
      </c>
    </row>
    <row r="118" spans="1:5" ht="25.5">
      <c r="A118" s="35" t="s">
        <v>56</v>
      </c>
      <c r="E118" s="39" t="s">
        <v>1378</v>
      </c>
    </row>
    <row r="119" spans="1:5" ht="12.75">
      <c r="A119" s="35" t="s">
        <v>57</v>
      </c>
      <c r="E119" s="40" t="s">
        <v>5</v>
      </c>
    </row>
    <row r="120" spans="1:5" ht="12.75">
      <c r="A120" t="s">
        <v>58</v>
      </c>
      <c r="E120" s="39" t="s">
        <v>5</v>
      </c>
    </row>
    <row r="121" spans="1:16" ht="25.5">
      <c r="A121" t="s">
        <v>50</v>
      </c>
      <c s="34" t="s">
        <v>571</v>
      </c>
      <c s="34" t="s">
        <v>1379</v>
      </c>
      <c s="35" t="s">
        <v>5</v>
      </c>
      <c s="6" t="s">
        <v>1380</v>
      </c>
      <c s="36" t="s">
        <v>459</v>
      </c>
      <c s="37">
        <v>24.078</v>
      </c>
      <c s="36">
        <v>0.00607</v>
      </c>
      <c s="36">
        <f>ROUND(G121*H121,6)</f>
      </c>
      <c r="L121" s="38">
        <v>0</v>
      </c>
      <c s="32">
        <f>ROUND(ROUND(L121,2)*ROUND(G121,3),2)</f>
      </c>
      <c s="36" t="s">
        <v>761</v>
      </c>
      <c>
        <f>(M121*21)/100</f>
      </c>
      <c t="s">
        <v>28</v>
      </c>
    </row>
    <row r="122" spans="1:5" ht="25.5">
      <c r="A122" s="35" t="s">
        <v>56</v>
      </c>
      <c r="E122" s="39" t="s">
        <v>1380</v>
      </c>
    </row>
    <row r="123" spans="1:5" ht="63.75">
      <c r="A123" s="35" t="s">
        <v>57</v>
      </c>
      <c r="E123" s="42" t="s">
        <v>1381</v>
      </c>
    </row>
    <row r="124" spans="1:5" ht="12.75">
      <c r="A124" t="s">
        <v>58</v>
      </c>
      <c r="E124" s="39" t="s">
        <v>5</v>
      </c>
    </row>
    <row r="125" spans="1:13" ht="12.75">
      <c r="A125" t="s">
        <v>47</v>
      </c>
      <c r="C125" s="31" t="s">
        <v>679</v>
      </c>
      <c r="E125" s="33" t="s">
        <v>1382</v>
      </c>
      <c r="J125" s="32">
        <f>0</f>
      </c>
      <c s="32">
        <f>0</f>
      </c>
      <c s="32">
        <f>0+L126+L130+L134+L138+L142+L146+L150+L154+L158+L162+L166+L170</f>
      </c>
      <c s="32">
        <f>0+M126+M130+M134+M138+M142+M146+M150+M154+M158+M162+M166+M170</f>
      </c>
    </row>
    <row r="126" spans="1:16" ht="25.5">
      <c r="A126" t="s">
        <v>50</v>
      </c>
      <c s="34" t="s">
        <v>574</v>
      </c>
      <c s="34" t="s">
        <v>1383</v>
      </c>
      <c s="35" t="s">
        <v>5</v>
      </c>
      <c s="6" t="s">
        <v>1384</v>
      </c>
      <c s="36" t="s">
        <v>768</v>
      </c>
      <c s="37">
        <v>32.921</v>
      </c>
      <c s="36">
        <v>2.25634</v>
      </c>
      <c s="36">
        <f>ROUND(G126*H126,6)</f>
      </c>
      <c r="L126" s="38">
        <v>0</v>
      </c>
      <c s="32">
        <f>ROUND(ROUND(L126,2)*ROUND(G126,3),2)</f>
      </c>
      <c s="36" t="s">
        <v>761</v>
      </c>
      <c>
        <f>(M126*21)/100</f>
      </c>
      <c t="s">
        <v>28</v>
      </c>
    </row>
    <row r="127" spans="1:5" ht="25.5">
      <c r="A127" s="35" t="s">
        <v>56</v>
      </c>
      <c r="E127" s="39" t="s">
        <v>1384</v>
      </c>
    </row>
    <row r="128" spans="1:5" ht="12.75">
      <c r="A128" s="35" t="s">
        <v>57</v>
      </c>
      <c r="E128" s="40" t="s">
        <v>1385</v>
      </c>
    </row>
    <row r="129" spans="1:5" ht="12.75">
      <c r="A129" t="s">
        <v>58</v>
      </c>
      <c r="E129" s="39" t="s">
        <v>5</v>
      </c>
    </row>
    <row r="130" spans="1:16" ht="25.5">
      <c r="A130" t="s">
        <v>50</v>
      </c>
      <c s="34" t="s">
        <v>577</v>
      </c>
      <c s="34" t="s">
        <v>1386</v>
      </c>
      <c s="35" t="s">
        <v>5</v>
      </c>
      <c s="6" t="s">
        <v>1387</v>
      </c>
      <c s="36" t="s">
        <v>768</v>
      </c>
      <c s="37">
        <v>32.921</v>
      </c>
      <c s="36">
        <v>0</v>
      </c>
      <c s="36">
        <f>ROUND(G130*H130,6)</f>
      </c>
      <c r="L130" s="38">
        <v>0</v>
      </c>
      <c s="32">
        <f>ROUND(ROUND(L130,2)*ROUND(G130,3),2)</f>
      </c>
      <c s="36" t="s">
        <v>761</v>
      </c>
      <c>
        <f>(M130*21)/100</f>
      </c>
      <c t="s">
        <v>28</v>
      </c>
    </row>
    <row r="131" spans="1:5" ht="25.5">
      <c r="A131" s="35" t="s">
        <v>56</v>
      </c>
      <c r="E131" s="39" t="s">
        <v>1387</v>
      </c>
    </row>
    <row r="132" spans="1:5" ht="12.75">
      <c r="A132" s="35" t="s">
        <v>57</v>
      </c>
      <c r="E132" s="40" t="s">
        <v>5</v>
      </c>
    </row>
    <row r="133" spans="1:5" ht="12.75">
      <c r="A133" t="s">
        <v>58</v>
      </c>
      <c r="E133" s="39" t="s">
        <v>5</v>
      </c>
    </row>
    <row r="134" spans="1:16" ht="12.75">
      <c r="A134" t="s">
        <v>50</v>
      </c>
      <c s="34" t="s">
        <v>580</v>
      </c>
      <c s="34" t="s">
        <v>1388</v>
      </c>
      <c s="35" t="s">
        <v>5</v>
      </c>
      <c s="6" t="s">
        <v>1389</v>
      </c>
      <c s="36" t="s">
        <v>777</v>
      </c>
      <c s="37">
        <v>1.062</v>
      </c>
      <c s="36">
        <v>1.062773</v>
      </c>
      <c s="36">
        <f>ROUND(G134*H134,6)</f>
      </c>
      <c r="L134" s="38">
        <v>0</v>
      </c>
      <c s="32">
        <f>ROUND(ROUND(L134,2)*ROUND(G134,3),2)</f>
      </c>
      <c s="36" t="s">
        <v>761</v>
      </c>
      <c>
        <f>(M134*21)/100</f>
      </c>
      <c t="s">
        <v>28</v>
      </c>
    </row>
    <row r="135" spans="1:5" ht="12.75">
      <c r="A135" s="35" t="s">
        <v>56</v>
      </c>
      <c r="E135" s="39" t="s">
        <v>1389</v>
      </c>
    </row>
    <row r="136" spans="1:5" ht="12.75">
      <c r="A136" s="35" t="s">
        <v>57</v>
      </c>
      <c r="E136" s="40" t="s">
        <v>1390</v>
      </c>
    </row>
    <row r="137" spans="1:5" ht="12.75">
      <c r="A137" t="s">
        <v>58</v>
      </c>
      <c r="E137" s="39" t="s">
        <v>5</v>
      </c>
    </row>
    <row r="138" spans="1:16" ht="12.75">
      <c r="A138" t="s">
        <v>50</v>
      </c>
      <c s="34" t="s">
        <v>583</v>
      </c>
      <c s="34" t="s">
        <v>1391</v>
      </c>
      <c s="35" t="s">
        <v>5</v>
      </c>
      <c s="6" t="s">
        <v>1392</v>
      </c>
      <c s="36" t="s">
        <v>459</v>
      </c>
      <c s="37">
        <v>46.06</v>
      </c>
      <c s="36">
        <v>0.0816</v>
      </c>
      <c s="36">
        <f>ROUND(G138*H138,6)</f>
      </c>
      <c r="L138" s="38">
        <v>0</v>
      </c>
      <c s="32">
        <f>ROUND(ROUND(L138,2)*ROUND(G138,3),2)</f>
      </c>
      <c s="36" t="s">
        <v>761</v>
      </c>
      <c>
        <f>(M138*21)/100</f>
      </c>
      <c t="s">
        <v>28</v>
      </c>
    </row>
    <row r="139" spans="1:5" ht="12.75">
      <c r="A139" s="35" t="s">
        <v>56</v>
      </c>
      <c r="E139" s="39" t="s">
        <v>1392</v>
      </c>
    </row>
    <row r="140" spans="1:5" ht="12.75">
      <c r="A140" s="35" t="s">
        <v>57</v>
      </c>
      <c r="E140" s="40" t="s">
        <v>1393</v>
      </c>
    </row>
    <row r="141" spans="1:5" ht="12.75">
      <c r="A141" t="s">
        <v>58</v>
      </c>
      <c r="E141" s="39" t="s">
        <v>5</v>
      </c>
    </row>
    <row r="142" spans="1:16" ht="12.75">
      <c r="A142" t="s">
        <v>50</v>
      </c>
      <c s="34" t="s">
        <v>586</v>
      </c>
      <c s="34" t="s">
        <v>1394</v>
      </c>
      <c s="35" t="s">
        <v>5</v>
      </c>
      <c s="6" t="s">
        <v>1395</v>
      </c>
      <c s="36" t="s">
        <v>459</v>
      </c>
      <c s="37">
        <v>197.09</v>
      </c>
      <c s="36">
        <v>0.102</v>
      </c>
      <c s="36">
        <f>ROUND(G142*H142,6)</f>
      </c>
      <c r="L142" s="38">
        <v>0</v>
      </c>
      <c s="32">
        <f>ROUND(ROUND(L142,2)*ROUND(G142,3),2)</f>
      </c>
      <c s="36" t="s">
        <v>761</v>
      </c>
      <c>
        <f>(M142*21)/100</f>
      </c>
      <c t="s">
        <v>28</v>
      </c>
    </row>
    <row r="143" spans="1:5" ht="12.75">
      <c r="A143" s="35" t="s">
        <v>56</v>
      </c>
      <c r="E143" s="39" t="s">
        <v>1395</v>
      </c>
    </row>
    <row r="144" spans="1:5" ht="12.75">
      <c r="A144" s="35" t="s">
        <v>57</v>
      </c>
      <c r="E144" s="40" t="s">
        <v>1396</v>
      </c>
    </row>
    <row r="145" spans="1:5" ht="12.75">
      <c r="A145" t="s">
        <v>58</v>
      </c>
      <c r="E145" s="39" t="s">
        <v>5</v>
      </c>
    </row>
    <row r="146" spans="1:16" ht="25.5">
      <c r="A146" t="s">
        <v>50</v>
      </c>
      <c s="34" t="s">
        <v>588</v>
      </c>
      <c s="34" t="s">
        <v>1397</v>
      </c>
      <c s="35" t="s">
        <v>5</v>
      </c>
      <c s="6" t="s">
        <v>1398</v>
      </c>
      <c s="36" t="s">
        <v>459</v>
      </c>
      <c s="37">
        <v>521.37</v>
      </c>
      <c s="36">
        <v>0.0102</v>
      </c>
      <c s="36">
        <f>ROUND(G146*H146,6)</f>
      </c>
      <c r="L146" s="38">
        <v>0</v>
      </c>
      <c s="32">
        <f>ROUND(ROUND(L146,2)*ROUND(G146,3),2)</f>
      </c>
      <c s="36" t="s">
        <v>761</v>
      </c>
      <c>
        <f>(M146*21)/100</f>
      </c>
      <c t="s">
        <v>28</v>
      </c>
    </row>
    <row r="147" spans="1:5" ht="25.5">
      <c r="A147" s="35" t="s">
        <v>56</v>
      </c>
      <c r="E147" s="39" t="s">
        <v>1398</v>
      </c>
    </row>
    <row r="148" spans="1:5" ht="25.5">
      <c r="A148" s="35" t="s">
        <v>57</v>
      </c>
      <c r="E148" s="42" t="s">
        <v>1399</v>
      </c>
    </row>
    <row r="149" spans="1:5" ht="12.75">
      <c r="A149" t="s">
        <v>58</v>
      </c>
      <c r="E149" s="39" t="s">
        <v>5</v>
      </c>
    </row>
    <row r="150" spans="1:16" ht="12.75">
      <c r="A150" t="s">
        <v>50</v>
      </c>
      <c s="34" t="s">
        <v>591</v>
      </c>
      <c s="34" t="s">
        <v>1400</v>
      </c>
      <c s="35" t="s">
        <v>5</v>
      </c>
      <c s="6" t="s">
        <v>1401</v>
      </c>
      <c s="36" t="s">
        <v>459</v>
      </c>
      <c s="37">
        <v>219.47</v>
      </c>
      <c s="36">
        <v>0.0102</v>
      </c>
      <c s="36">
        <f>ROUND(G150*H150,6)</f>
      </c>
      <c r="L150" s="38">
        <v>0</v>
      </c>
      <c s="32">
        <f>ROUND(ROUND(L150,2)*ROUND(G150,3),2)</f>
      </c>
      <c s="36" t="s">
        <v>55</v>
      </c>
      <c>
        <f>(M150*21)/100</f>
      </c>
      <c t="s">
        <v>28</v>
      </c>
    </row>
    <row r="151" spans="1:5" ht="12.75">
      <c r="A151" s="35" t="s">
        <v>56</v>
      </c>
      <c r="E151" s="39" t="s">
        <v>1401</v>
      </c>
    </row>
    <row r="152" spans="1:5" ht="12.75">
      <c r="A152" s="35" t="s">
        <v>57</v>
      </c>
      <c r="E152" s="40" t="s">
        <v>1402</v>
      </c>
    </row>
    <row r="153" spans="1:5" ht="12.75">
      <c r="A153" t="s">
        <v>58</v>
      </c>
      <c r="E153" s="39" t="s">
        <v>5</v>
      </c>
    </row>
    <row r="154" spans="1:16" ht="12.75">
      <c r="A154" t="s">
        <v>50</v>
      </c>
      <c s="34" t="s">
        <v>595</v>
      </c>
      <c s="34" t="s">
        <v>1403</v>
      </c>
      <c s="35" t="s">
        <v>5</v>
      </c>
      <c s="6" t="s">
        <v>1404</v>
      </c>
      <c s="36" t="s">
        <v>459</v>
      </c>
      <c s="37">
        <v>23.3</v>
      </c>
      <c s="36">
        <v>0.0306</v>
      </c>
      <c s="36">
        <f>ROUND(G154*H154,6)</f>
      </c>
      <c r="L154" s="38">
        <v>0</v>
      </c>
      <c s="32">
        <f>ROUND(ROUND(L154,2)*ROUND(G154,3),2)</f>
      </c>
      <c s="36" t="s">
        <v>761</v>
      </c>
      <c>
        <f>(M154*21)/100</f>
      </c>
      <c t="s">
        <v>28</v>
      </c>
    </row>
    <row r="155" spans="1:5" ht="12.75">
      <c r="A155" s="35" t="s">
        <v>56</v>
      </c>
      <c r="E155" s="39" t="s">
        <v>1404</v>
      </c>
    </row>
    <row r="156" spans="1:5" ht="25.5">
      <c r="A156" s="35" t="s">
        <v>57</v>
      </c>
      <c r="E156" s="42" t="s">
        <v>1405</v>
      </c>
    </row>
    <row r="157" spans="1:5" ht="12.75">
      <c r="A157" t="s">
        <v>58</v>
      </c>
      <c r="E157" s="39" t="s">
        <v>5</v>
      </c>
    </row>
    <row r="158" spans="1:16" ht="12.75">
      <c r="A158" t="s">
        <v>50</v>
      </c>
      <c s="34" t="s">
        <v>598</v>
      </c>
      <c s="34" t="s">
        <v>1406</v>
      </c>
      <c s="35" t="s">
        <v>5</v>
      </c>
      <c s="6" t="s">
        <v>1407</v>
      </c>
      <c s="36" t="s">
        <v>459</v>
      </c>
      <c s="37">
        <v>194.48</v>
      </c>
      <c s="36">
        <v>0.088</v>
      </c>
      <c s="36">
        <f>ROUND(G158*H158,6)</f>
      </c>
      <c r="L158" s="38">
        <v>0</v>
      </c>
      <c s="32">
        <f>ROUND(ROUND(L158,2)*ROUND(G158,3),2)</f>
      </c>
      <c s="36" t="s">
        <v>761</v>
      </c>
      <c>
        <f>(M158*21)/100</f>
      </c>
      <c t="s">
        <v>28</v>
      </c>
    </row>
    <row r="159" spans="1:5" ht="12.75">
      <c r="A159" s="35" t="s">
        <v>56</v>
      </c>
      <c r="E159" s="39" t="s">
        <v>1407</v>
      </c>
    </row>
    <row r="160" spans="1:5" ht="12.75">
      <c r="A160" s="35" t="s">
        <v>57</v>
      </c>
      <c r="E160" s="40" t="s">
        <v>1408</v>
      </c>
    </row>
    <row r="161" spans="1:5" ht="12.75">
      <c r="A161" t="s">
        <v>58</v>
      </c>
      <c r="E161" s="39" t="s">
        <v>5</v>
      </c>
    </row>
    <row r="162" spans="1:16" ht="12.75">
      <c r="A162" t="s">
        <v>50</v>
      </c>
      <c s="34" t="s">
        <v>601</v>
      </c>
      <c s="34" t="s">
        <v>1409</v>
      </c>
      <c s="35" t="s">
        <v>5</v>
      </c>
      <c s="6" t="s">
        <v>1410</v>
      </c>
      <c s="36" t="s">
        <v>459</v>
      </c>
      <c s="37">
        <v>112.59</v>
      </c>
      <c s="36">
        <v>0.099</v>
      </c>
      <c s="36">
        <f>ROUND(G162*H162,6)</f>
      </c>
      <c r="L162" s="38">
        <v>0</v>
      </c>
      <c s="32">
        <f>ROUND(ROUND(L162,2)*ROUND(G162,3),2)</f>
      </c>
      <c s="36" t="s">
        <v>761</v>
      </c>
      <c>
        <f>(M162*21)/100</f>
      </c>
      <c t="s">
        <v>28</v>
      </c>
    </row>
    <row r="163" spans="1:5" ht="12.75">
      <c r="A163" s="35" t="s">
        <v>56</v>
      </c>
      <c r="E163" s="39" t="s">
        <v>1410</v>
      </c>
    </row>
    <row r="164" spans="1:5" ht="12.75">
      <c r="A164" s="35" t="s">
        <v>57</v>
      </c>
      <c r="E164" s="40" t="s">
        <v>1411</v>
      </c>
    </row>
    <row r="165" spans="1:5" ht="12.75">
      <c r="A165" t="s">
        <v>58</v>
      </c>
      <c r="E165" s="39" t="s">
        <v>5</v>
      </c>
    </row>
    <row r="166" spans="1:16" ht="25.5">
      <c r="A166" t="s">
        <v>50</v>
      </c>
      <c s="34" t="s">
        <v>604</v>
      </c>
      <c s="34" t="s">
        <v>1412</v>
      </c>
      <c s="35" t="s">
        <v>5</v>
      </c>
      <c s="6" t="s">
        <v>1413</v>
      </c>
      <c s="36" t="s">
        <v>459</v>
      </c>
      <c s="37">
        <v>438.94</v>
      </c>
      <c s="36">
        <v>0.0045</v>
      </c>
      <c s="36">
        <f>ROUND(G166*H166,6)</f>
      </c>
      <c r="L166" s="38">
        <v>0</v>
      </c>
      <c s="32">
        <f>ROUND(ROUND(L166,2)*ROUND(G166,3),2)</f>
      </c>
      <c s="36" t="s">
        <v>761</v>
      </c>
      <c>
        <f>(M166*21)/100</f>
      </c>
      <c t="s">
        <v>28</v>
      </c>
    </row>
    <row r="167" spans="1:5" ht="25.5">
      <c r="A167" s="35" t="s">
        <v>56</v>
      </c>
      <c r="E167" s="39" t="s">
        <v>1413</v>
      </c>
    </row>
    <row r="168" spans="1:5" ht="25.5">
      <c r="A168" s="35" t="s">
        <v>57</v>
      </c>
      <c r="E168" s="42" t="s">
        <v>1414</v>
      </c>
    </row>
    <row r="169" spans="1:5" ht="12.75">
      <c r="A169" t="s">
        <v>58</v>
      </c>
      <c r="E169" s="39" t="s">
        <v>5</v>
      </c>
    </row>
    <row r="170" spans="1:16" ht="12.75">
      <c r="A170" t="s">
        <v>50</v>
      </c>
      <c s="34" t="s">
        <v>607</v>
      </c>
      <c s="34" t="s">
        <v>1415</v>
      </c>
      <c s="35" t="s">
        <v>5</v>
      </c>
      <c s="6" t="s">
        <v>1416</v>
      </c>
      <c s="36" t="s">
        <v>459</v>
      </c>
      <c s="37">
        <v>504.16</v>
      </c>
      <c s="36">
        <v>0.00012</v>
      </c>
      <c s="36">
        <f>ROUND(G170*H170,6)</f>
      </c>
      <c r="L170" s="38">
        <v>0</v>
      </c>
      <c s="32">
        <f>ROUND(ROUND(L170,2)*ROUND(G170,3),2)</f>
      </c>
      <c s="36" t="s">
        <v>761</v>
      </c>
      <c>
        <f>(M170*21)/100</f>
      </c>
      <c t="s">
        <v>28</v>
      </c>
    </row>
    <row r="171" spans="1:5" ht="12.75">
      <c r="A171" s="35" t="s">
        <v>56</v>
      </c>
      <c r="E171" s="39" t="s">
        <v>1416</v>
      </c>
    </row>
    <row r="172" spans="1:5" ht="12.75">
      <c r="A172" s="35" t="s">
        <v>57</v>
      </c>
      <c r="E172" s="40" t="s">
        <v>1417</v>
      </c>
    </row>
    <row r="173" spans="1:5" ht="12.75">
      <c r="A173" t="s">
        <v>58</v>
      </c>
      <c r="E173" s="39" t="s">
        <v>5</v>
      </c>
    </row>
    <row r="174" spans="1:13" ht="12.75">
      <c r="A174" t="s">
        <v>47</v>
      </c>
      <c r="C174" s="31" t="s">
        <v>682</v>
      </c>
      <c r="E174" s="33" t="s">
        <v>1418</v>
      </c>
      <c r="J174" s="32">
        <f>0</f>
      </c>
      <c s="32">
        <f>0</f>
      </c>
      <c s="32">
        <f>0+L175+L179+L183</f>
      </c>
      <c s="32">
        <f>0+M175+M179+M183</f>
      </c>
    </row>
    <row r="175" spans="1:16" ht="25.5">
      <c r="A175" t="s">
        <v>50</v>
      </c>
      <c s="34" t="s">
        <v>610</v>
      </c>
      <c s="34" t="s">
        <v>1419</v>
      </c>
      <c s="35" t="s">
        <v>5</v>
      </c>
      <c s="6" t="s">
        <v>1420</v>
      </c>
      <c s="36" t="s">
        <v>54</v>
      </c>
      <c s="37">
        <v>13</v>
      </c>
      <c s="36">
        <v>0.01777</v>
      </c>
      <c s="36">
        <f>ROUND(G175*H175,6)</f>
      </c>
      <c r="L175" s="38">
        <v>0</v>
      </c>
      <c s="32">
        <f>ROUND(ROUND(L175,2)*ROUND(G175,3),2)</f>
      </c>
      <c s="36" t="s">
        <v>761</v>
      </c>
      <c>
        <f>(M175*21)/100</f>
      </c>
      <c t="s">
        <v>28</v>
      </c>
    </row>
    <row r="176" spans="1:5" ht="25.5">
      <c r="A176" s="35" t="s">
        <v>56</v>
      </c>
      <c r="E176" s="39" t="s">
        <v>1420</v>
      </c>
    </row>
    <row r="177" spans="1:5" ht="38.25">
      <c r="A177" s="35" t="s">
        <v>57</v>
      </c>
      <c r="E177" s="40" t="s">
        <v>1421</v>
      </c>
    </row>
    <row r="178" spans="1:5" ht="12.75">
      <c r="A178" t="s">
        <v>58</v>
      </c>
      <c r="E178" s="39" t="s">
        <v>5</v>
      </c>
    </row>
    <row r="179" spans="1:16" ht="12.75">
      <c r="A179" t="s">
        <v>50</v>
      </c>
      <c s="34" t="s">
        <v>612</v>
      </c>
      <c s="34" t="s">
        <v>1422</v>
      </c>
      <c s="35" t="s">
        <v>5</v>
      </c>
      <c s="6" t="s">
        <v>1423</v>
      </c>
      <c s="36" t="s">
        <v>54</v>
      </c>
      <c s="37">
        <v>11</v>
      </c>
      <c s="36">
        <v>0.02347</v>
      </c>
      <c s="36">
        <f>ROUND(G179*H179,6)</f>
      </c>
      <c r="L179" s="38">
        <v>0</v>
      </c>
      <c s="32">
        <f>ROUND(ROUND(L179,2)*ROUND(G179,3),2)</f>
      </c>
      <c s="36" t="s">
        <v>761</v>
      </c>
      <c>
        <f>(M179*21)/100</f>
      </c>
      <c t="s">
        <v>28</v>
      </c>
    </row>
    <row r="180" spans="1:5" ht="12.75">
      <c r="A180" s="35" t="s">
        <v>56</v>
      </c>
      <c r="E180" s="39" t="s">
        <v>1423</v>
      </c>
    </row>
    <row r="181" spans="1:5" ht="12.75">
      <c r="A181" s="35" t="s">
        <v>57</v>
      </c>
      <c r="E181" s="40" t="s">
        <v>1424</v>
      </c>
    </row>
    <row r="182" spans="1:5" ht="12.75">
      <c r="A182" t="s">
        <v>58</v>
      </c>
      <c r="E182" s="39" t="s">
        <v>5</v>
      </c>
    </row>
    <row r="183" spans="1:16" ht="12.75">
      <c r="A183" t="s">
        <v>50</v>
      </c>
      <c s="34" t="s">
        <v>617</v>
      </c>
      <c s="34" t="s">
        <v>1425</v>
      </c>
      <c s="35" t="s">
        <v>5</v>
      </c>
      <c s="6" t="s">
        <v>1426</v>
      </c>
      <c s="36" t="s">
        <v>54</v>
      </c>
      <c s="37">
        <v>2</v>
      </c>
      <c s="36">
        <v>0.0241</v>
      </c>
      <c s="36">
        <f>ROUND(G183*H183,6)</f>
      </c>
      <c r="L183" s="38">
        <v>0</v>
      </c>
      <c s="32">
        <f>ROUND(ROUND(L183,2)*ROUND(G183,3),2)</f>
      </c>
      <c s="36" t="s">
        <v>761</v>
      </c>
      <c>
        <f>(M183*21)/100</f>
      </c>
      <c t="s">
        <v>28</v>
      </c>
    </row>
    <row r="184" spans="1:5" ht="12.75">
      <c r="A184" s="35" t="s">
        <v>56</v>
      </c>
      <c r="E184" s="39" t="s">
        <v>1426</v>
      </c>
    </row>
    <row r="185" spans="1:5" ht="12.75">
      <c r="A185" s="35" t="s">
        <v>57</v>
      </c>
      <c r="E185" s="40" t="s">
        <v>1427</v>
      </c>
    </row>
    <row r="186" spans="1:5" ht="12.75">
      <c r="A186" t="s">
        <v>58</v>
      </c>
      <c r="E186" s="39" t="s">
        <v>5</v>
      </c>
    </row>
    <row r="187" spans="1:13" ht="12.75">
      <c r="A187" t="s">
        <v>47</v>
      </c>
      <c r="C187" s="31" t="s">
        <v>1111</v>
      </c>
      <c r="E187" s="33" t="s">
        <v>1112</v>
      </c>
      <c r="J187" s="32">
        <f>0</f>
      </c>
      <c s="32">
        <f>0</f>
      </c>
      <c s="32">
        <f>0+L188+L192+L196+L200+L204</f>
      </c>
      <c s="32">
        <f>0+M188+M192+M196+M200+M204</f>
      </c>
    </row>
    <row r="188" spans="1:16" ht="25.5">
      <c r="A188" t="s">
        <v>50</v>
      </c>
      <c s="34" t="s">
        <v>620</v>
      </c>
      <c s="34" t="s">
        <v>1428</v>
      </c>
      <c s="35" t="s">
        <v>5</v>
      </c>
      <c s="6" t="s">
        <v>1429</v>
      </c>
      <c s="36" t="s">
        <v>459</v>
      </c>
      <c s="37">
        <v>332.06</v>
      </c>
      <c s="36">
        <v>0</v>
      </c>
      <c s="36">
        <f>ROUND(G188*H188,6)</f>
      </c>
      <c r="L188" s="38">
        <v>0</v>
      </c>
      <c s="32">
        <f>ROUND(ROUND(L188,2)*ROUND(G188,3),2)</f>
      </c>
      <c s="36" t="s">
        <v>761</v>
      </c>
      <c>
        <f>(M188*21)/100</f>
      </c>
      <c t="s">
        <v>28</v>
      </c>
    </row>
    <row r="189" spans="1:5" ht="25.5">
      <c r="A189" s="35" t="s">
        <v>56</v>
      </c>
      <c r="E189" s="39" t="s">
        <v>1429</v>
      </c>
    </row>
    <row r="190" spans="1:5" ht="38.25">
      <c r="A190" s="35" t="s">
        <v>57</v>
      </c>
      <c r="E190" s="40" t="s">
        <v>1430</v>
      </c>
    </row>
    <row r="191" spans="1:5" ht="12.75">
      <c r="A191" t="s">
        <v>58</v>
      </c>
      <c r="E191" s="39" t="s">
        <v>5</v>
      </c>
    </row>
    <row r="192" spans="1:16" ht="12.75">
      <c r="A192" t="s">
        <v>50</v>
      </c>
      <c s="34" t="s">
        <v>623</v>
      </c>
      <c s="34" t="s">
        <v>1431</v>
      </c>
      <c s="35" t="s">
        <v>5</v>
      </c>
      <c s="6" t="s">
        <v>1432</v>
      </c>
      <c s="36" t="s">
        <v>777</v>
      </c>
      <c s="37">
        <v>0.1</v>
      </c>
      <c s="36">
        <v>1</v>
      </c>
      <c s="36">
        <f>ROUND(G192*H192,6)</f>
      </c>
      <c r="L192" s="38">
        <v>0</v>
      </c>
      <c s="32">
        <f>ROUND(ROUND(L192,2)*ROUND(G192,3),2)</f>
      </c>
      <c s="36" t="s">
        <v>761</v>
      </c>
      <c>
        <f>(M192*21)/100</f>
      </c>
      <c t="s">
        <v>28</v>
      </c>
    </row>
    <row r="193" spans="1:5" ht="12.75">
      <c r="A193" s="35" t="s">
        <v>56</v>
      </c>
      <c r="E193" s="39" t="s">
        <v>1432</v>
      </c>
    </row>
    <row r="194" spans="1:5" ht="12.75">
      <c r="A194" s="35" t="s">
        <v>57</v>
      </c>
      <c r="E194" s="40" t="s">
        <v>5</v>
      </c>
    </row>
    <row r="195" spans="1:5" ht="12.75">
      <c r="A195" t="s">
        <v>58</v>
      </c>
      <c r="E195" s="39" t="s">
        <v>5</v>
      </c>
    </row>
    <row r="196" spans="1:16" ht="12.75">
      <c r="A196" t="s">
        <v>50</v>
      </c>
      <c s="34" t="s">
        <v>626</v>
      </c>
      <c s="34" t="s">
        <v>1433</v>
      </c>
      <c s="35" t="s">
        <v>5</v>
      </c>
      <c s="6" t="s">
        <v>1434</v>
      </c>
      <c s="36" t="s">
        <v>459</v>
      </c>
      <c s="37">
        <v>225.18</v>
      </c>
      <c s="36">
        <v>0.0004</v>
      </c>
      <c s="36">
        <f>ROUND(G196*H196,6)</f>
      </c>
      <c r="L196" s="38">
        <v>0</v>
      </c>
      <c s="32">
        <f>ROUND(ROUND(L196,2)*ROUND(G196,3),2)</f>
      </c>
      <c s="36" t="s">
        <v>1435</v>
      </c>
      <c>
        <f>(M196*21)/100</f>
      </c>
      <c t="s">
        <v>28</v>
      </c>
    </row>
    <row r="197" spans="1:5" ht="12.75">
      <c r="A197" s="35" t="s">
        <v>56</v>
      </c>
      <c r="E197" s="39" t="s">
        <v>1436</v>
      </c>
    </row>
    <row r="198" spans="1:5" ht="12.75">
      <c r="A198" s="35" t="s">
        <v>57</v>
      </c>
      <c r="E198" s="40" t="s">
        <v>1437</v>
      </c>
    </row>
    <row r="199" spans="1:5" ht="25.5">
      <c r="A199" t="s">
        <v>58</v>
      </c>
      <c r="E199" s="39" t="s">
        <v>1438</v>
      </c>
    </row>
    <row r="200" spans="1:16" ht="25.5">
      <c r="A200" t="s">
        <v>50</v>
      </c>
      <c s="34" t="s">
        <v>629</v>
      </c>
      <c s="34" t="s">
        <v>1439</v>
      </c>
      <c s="35" t="s">
        <v>5</v>
      </c>
      <c s="6" t="s">
        <v>1440</v>
      </c>
      <c s="36" t="s">
        <v>459</v>
      </c>
      <c s="37">
        <v>258.957</v>
      </c>
      <c s="36">
        <v>0.0048</v>
      </c>
      <c s="36">
        <f>ROUND(G200*H200,6)</f>
      </c>
      <c r="L200" s="38">
        <v>0</v>
      </c>
      <c s="32">
        <f>ROUND(ROUND(L200,2)*ROUND(G200,3),2)</f>
      </c>
      <c s="36" t="s">
        <v>1435</v>
      </c>
      <c>
        <f>(M200*21)/100</f>
      </c>
      <c t="s">
        <v>28</v>
      </c>
    </row>
    <row r="201" spans="1:5" ht="25.5">
      <c r="A201" s="35" t="s">
        <v>56</v>
      </c>
      <c r="E201" s="39" t="s">
        <v>1440</v>
      </c>
    </row>
    <row r="202" spans="1:5" ht="12.75">
      <c r="A202" s="35" t="s">
        <v>57</v>
      </c>
      <c r="E202" s="40" t="s">
        <v>5</v>
      </c>
    </row>
    <row r="203" spans="1:5" ht="12.75">
      <c r="A203" t="s">
        <v>58</v>
      </c>
      <c r="E203" s="39" t="s">
        <v>5</v>
      </c>
    </row>
    <row r="204" spans="1:16" ht="38.25">
      <c r="A204" t="s">
        <v>50</v>
      </c>
      <c s="34" t="s">
        <v>632</v>
      </c>
      <c s="34" t="s">
        <v>1125</v>
      </c>
      <c s="35" t="s">
        <v>5</v>
      </c>
      <c s="6" t="s">
        <v>1126</v>
      </c>
      <c s="36" t="s">
        <v>777</v>
      </c>
      <c s="37">
        <v>1.433</v>
      </c>
      <c s="36">
        <v>0</v>
      </c>
      <c s="36">
        <f>ROUND(G204*H204,6)</f>
      </c>
      <c r="L204" s="38">
        <v>0</v>
      </c>
      <c s="32">
        <f>ROUND(ROUND(L204,2)*ROUND(G204,3),2)</f>
      </c>
      <c s="36" t="s">
        <v>761</v>
      </c>
      <c>
        <f>(M204*21)/100</f>
      </c>
      <c t="s">
        <v>28</v>
      </c>
    </row>
    <row r="205" spans="1:5" ht="38.25">
      <c r="A205" s="35" t="s">
        <v>56</v>
      </c>
      <c r="E205" s="39" t="s">
        <v>1127</v>
      </c>
    </row>
    <row r="206" spans="1:5" ht="12.75">
      <c r="A206" s="35" t="s">
        <v>57</v>
      </c>
      <c r="E206" s="40" t="s">
        <v>5</v>
      </c>
    </row>
    <row r="207" spans="1:5" ht="12.75">
      <c r="A207" t="s">
        <v>58</v>
      </c>
      <c r="E207" s="39" t="s">
        <v>5</v>
      </c>
    </row>
    <row r="208" spans="1:13" ht="12.75">
      <c r="A208" t="s">
        <v>47</v>
      </c>
      <c r="C208" s="31" t="s">
        <v>1128</v>
      </c>
      <c r="E208" s="33" t="s">
        <v>1129</v>
      </c>
      <c r="J208" s="32">
        <f>0</f>
      </c>
      <c s="32">
        <f>0</f>
      </c>
      <c s="32">
        <f>0+L209+L213+L217+L221+L225+L229+L233+L237+L241+L245+L249+L253+L257+L261+L265+L269</f>
      </c>
      <c s="32">
        <f>0+M209+M213+M217+M221+M225+M229+M233+M237+M241+M245+M249+M253+M257+M261+M265+M269</f>
      </c>
    </row>
    <row r="209" spans="1:16" ht="12.75">
      <c r="A209" t="s">
        <v>50</v>
      </c>
      <c s="34" t="s">
        <v>635</v>
      </c>
      <c s="34" t="s">
        <v>1400</v>
      </c>
      <c s="35" t="s">
        <v>5</v>
      </c>
      <c s="6" t="s">
        <v>1401</v>
      </c>
      <c s="36" t="s">
        <v>459</v>
      </c>
      <c s="37">
        <v>372.16</v>
      </c>
      <c s="36">
        <v>0.0102</v>
      </c>
      <c s="36">
        <f>ROUND(G209*H209,6)</f>
      </c>
      <c r="L209" s="38">
        <v>0</v>
      </c>
      <c s="32">
        <f>ROUND(ROUND(L209,2)*ROUND(G209,3),2)</f>
      </c>
      <c s="36" t="s">
        <v>55</v>
      </c>
      <c>
        <f>(M209*21)/100</f>
      </c>
      <c t="s">
        <v>28</v>
      </c>
    </row>
    <row r="210" spans="1:5" ht="12.75">
      <c r="A210" s="35" t="s">
        <v>56</v>
      </c>
      <c r="E210" s="39" t="s">
        <v>1401</v>
      </c>
    </row>
    <row r="211" spans="1:5" ht="51">
      <c r="A211" s="35" t="s">
        <v>57</v>
      </c>
      <c r="E211" s="42" t="s">
        <v>1441</v>
      </c>
    </row>
    <row r="212" spans="1:5" ht="12.75">
      <c r="A212" t="s">
        <v>58</v>
      </c>
      <c r="E212" s="39" t="s">
        <v>5</v>
      </c>
    </row>
    <row r="213" spans="1:16" ht="25.5">
      <c r="A213" t="s">
        <v>50</v>
      </c>
      <c s="34" t="s">
        <v>638</v>
      </c>
      <c s="34" t="s">
        <v>1442</v>
      </c>
      <c s="35" t="s">
        <v>5</v>
      </c>
      <c s="6" t="s">
        <v>1443</v>
      </c>
      <c s="36" t="s">
        <v>68</v>
      </c>
      <c s="37">
        <v>391.57</v>
      </c>
      <c s="36">
        <v>2.1E-05</v>
      </c>
      <c s="36">
        <f>ROUND(G213*H213,6)</f>
      </c>
      <c r="L213" s="38">
        <v>0</v>
      </c>
      <c s="32">
        <f>ROUND(ROUND(L213,2)*ROUND(G213,3),2)</f>
      </c>
      <c s="36" t="s">
        <v>761</v>
      </c>
      <c>
        <f>(M213*21)/100</f>
      </c>
      <c t="s">
        <v>28</v>
      </c>
    </row>
    <row r="214" spans="1:5" ht="25.5">
      <c r="A214" s="35" t="s">
        <v>56</v>
      </c>
      <c r="E214" s="39" t="s">
        <v>1443</v>
      </c>
    </row>
    <row r="215" spans="1:5" ht="12.75">
      <c r="A215" s="35" t="s">
        <v>57</v>
      </c>
      <c r="E215" s="40" t="s">
        <v>1444</v>
      </c>
    </row>
    <row r="216" spans="1:5" ht="12.75">
      <c r="A216" t="s">
        <v>58</v>
      </c>
      <c r="E216" s="39" t="s">
        <v>5</v>
      </c>
    </row>
    <row r="217" spans="1:16" ht="25.5">
      <c r="A217" t="s">
        <v>50</v>
      </c>
      <c s="34" t="s">
        <v>641</v>
      </c>
      <c s="34" t="s">
        <v>1445</v>
      </c>
      <c s="35" t="s">
        <v>5</v>
      </c>
      <c s="6" t="s">
        <v>1446</v>
      </c>
      <c s="36" t="s">
        <v>459</v>
      </c>
      <c s="37">
        <v>391.57</v>
      </c>
      <c s="36">
        <v>0</v>
      </c>
      <c s="36">
        <f>ROUND(G217*H217,6)</f>
      </c>
      <c r="L217" s="38">
        <v>0</v>
      </c>
      <c s="32">
        <f>ROUND(ROUND(L217,2)*ROUND(G217,3),2)</f>
      </c>
      <c s="36" t="s">
        <v>55</v>
      </c>
      <c>
        <f>(M217*21)/100</f>
      </c>
      <c t="s">
        <v>28</v>
      </c>
    </row>
    <row r="218" spans="1:5" ht="25.5">
      <c r="A218" s="35" t="s">
        <v>56</v>
      </c>
      <c r="E218" s="39" t="s">
        <v>1446</v>
      </c>
    </row>
    <row r="219" spans="1:5" ht="12.75">
      <c r="A219" s="35" t="s">
        <v>57</v>
      </c>
      <c r="E219" s="40" t="s">
        <v>1444</v>
      </c>
    </row>
    <row r="220" spans="1:5" ht="12.75">
      <c r="A220" t="s">
        <v>58</v>
      </c>
      <c r="E220" s="39" t="s">
        <v>5</v>
      </c>
    </row>
    <row r="221" spans="1:16" ht="12.75">
      <c r="A221" t="s">
        <v>50</v>
      </c>
      <c s="34" t="s">
        <v>644</v>
      </c>
      <c s="34" t="s">
        <v>1447</v>
      </c>
      <c s="35" t="s">
        <v>5</v>
      </c>
      <c s="6" t="s">
        <v>1448</v>
      </c>
      <c s="36" t="s">
        <v>459</v>
      </c>
      <c s="37">
        <v>399.401</v>
      </c>
      <c s="36">
        <v>0.0015</v>
      </c>
      <c s="36">
        <f>ROUND(G221*H221,6)</f>
      </c>
      <c r="L221" s="38">
        <v>0</v>
      </c>
      <c s="32">
        <f>ROUND(ROUND(L221,2)*ROUND(G221,3),2)</f>
      </c>
      <c s="36" t="s">
        <v>761</v>
      </c>
      <c>
        <f>(M221*21)/100</f>
      </c>
      <c t="s">
        <v>28</v>
      </c>
    </row>
    <row r="222" spans="1:5" ht="12.75">
      <c r="A222" s="35" t="s">
        <v>56</v>
      </c>
      <c r="E222" s="39" t="s">
        <v>1448</v>
      </c>
    </row>
    <row r="223" spans="1:5" ht="12.75">
      <c r="A223" s="35" t="s">
        <v>57</v>
      </c>
      <c r="E223" s="40" t="s">
        <v>5</v>
      </c>
    </row>
    <row r="224" spans="1:5" ht="12.75">
      <c r="A224" t="s">
        <v>58</v>
      </c>
      <c r="E224" s="39" t="s">
        <v>5</v>
      </c>
    </row>
    <row r="225" spans="1:16" ht="25.5">
      <c r="A225" t="s">
        <v>50</v>
      </c>
      <c s="34" t="s">
        <v>647</v>
      </c>
      <c s="34" t="s">
        <v>1445</v>
      </c>
      <c s="35" t="s">
        <v>80</v>
      </c>
      <c s="6" t="s">
        <v>1446</v>
      </c>
      <c s="36" t="s">
        <v>459</v>
      </c>
      <c s="37">
        <v>112.59</v>
      </c>
      <c s="36">
        <v>0</v>
      </c>
      <c s="36">
        <f>ROUND(G225*H225,6)</f>
      </c>
      <c r="L225" s="38">
        <v>0</v>
      </c>
      <c s="32">
        <f>ROUND(ROUND(L225,2)*ROUND(G225,3),2)</f>
      </c>
      <c s="36" t="s">
        <v>55</v>
      </c>
      <c>
        <f>(M225*21)/100</f>
      </c>
      <c t="s">
        <v>28</v>
      </c>
    </row>
    <row r="226" spans="1:5" ht="25.5">
      <c r="A226" s="35" t="s">
        <v>56</v>
      </c>
      <c r="E226" s="39" t="s">
        <v>1446</v>
      </c>
    </row>
    <row r="227" spans="1:5" ht="12.75">
      <c r="A227" s="35" t="s">
        <v>57</v>
      </c>
      <c r="E227" s="40" t="s">
        <v>1411</v>
      </c>
    </row>
    <row r="228" spans="1:5" ht="12.75">
      <c r="A228" t="s">
        <v>58</v>
      </c>
      <c r="E228" s="39" t="s">
        <v>5</v>
      </c>
    </row>
    <row r="229" spans="1:16" ht="12.75">
      <c r="A229" t="s">
        <v>50</v>
      </c>
      <c s="34" t="s">
        <v>650</v>
      </c>
      <c s="34" t="s">
        <v>1449</v>
      </c>
      <c s="35" t="s">
        <v>5</v>
      </c>
      <c s="6" t="s">
        <v>1450</v>
      </c>
      <c s="36" t="s">
        <v>459</v>
      </c>
      <c s="37">
        <v>114.842</v>
      </c>
      <c s="36">
        <v>0.0029</v>
      </c>
      <c s="36">
        <f>ROUND(G229*H229,6)</f>
      </c>
      <c r="L229" s="38">
        <v>0</v>
      </c>
      <c s="32">
        <f>ROUND(ROUND(L229,2)*ROUND(G229,3),2)</f>
      </c>
      <c s="36" t="s">
        <v>761</v>
      </c>
      <c>
        <f>(M229*21)/100</f>
      </c>
      <c t="s">
        <v>28</v>
      </c>
    </row>
    <row r="230" spans="1:5" ht="12.75">
      <c r="A230" s="35" t="s">
        <v>56</v>
      </c>
      <c r="E230" s="39" t="s">
        <v>1450</v>
      </c>
    </row>
    <row r="231" spans="1:5" ht="12.75">
      <c r="A231" s="35" t="s">
        <v>57</v>
      </c>
      <c r="E231" s="40" t="s">
        <v>5</v>
      </c>
    </row>
    <row r="232" spans="1:5" ht="12.75">
      <c r="A232" t="s">
        <v>58</v>
      </c>
      <c r="E232" s="39" t="s">
        <v>5</v>
      </c>
    </row>
    <row r="233" spans="1:16" ht="25.5">
      <c r="A233" t="s">
        <v>50</v>
      </c>
      <c s="34" t="s">
        <v>653</v>
      </c>
      <c s="34" t="s">
        <v>1451</v>
      </c>
      <c s="35" t="s">
        <v>5</v>
      </c>
      <c s="6" t="s">
        <v>1452</v>
      </c>
      <c s="36" t="s">
        <v>459</v>
      </c>
      <c s="37">
        <v>476.56</v>
      </c>
      <c s="36">
        <v>0</v>
      </c>
      <c s="36">
        <f>ROUND(G233*H233,6)</f>
      </c>
      <c r="L233" s="38">
        <v>0</v>
      </c>
      <c s="32">
        <f>ROUND(ROUND(L233,2)*ROUND(G233,3),2)</f>
      </c>
      <c s="36" t="s">
        <v>761</v>
      </c>
      <c>
        <f>(M233*21)/100</f>
      </c>
      <c t="s">
        <v>28</v>
      </c>
    </row>
    <row r="234" spans="1:5" ht="25.5">
      <c r="A234" s="35" t="s">
        <v>56</v>
      </c>
      <c r="E234" s="39" t="s">
        <v>1452</v>
      </c>
    </row>
    <row r="235" spans="1:5" ht="12.75">
      <c r="A235" s="35" t="s">
        <v>57</v>
      </c>
      <c r="E235" s="40" t="s">
        <v>1453</v>
      </c>
    </row>
    <row r="236" spans="1:5" ht="12.75">
      <c r="A236" t="s">
        <v>58</v>
      </c>
      <c r="E236" s="39" t="s">
        <v>5</v>
      </c>
    </row>
    <row r="237" spans="1:16" ht="25.5">
      <c r="A237" t="s">
        <v>50</v>
      </c>
      <c s="34" t="s">
        <v>656</v>
      </c>
      <c s="34" t="s">
        <v>1454</v>
      </c>
      <c s="35" t="s">
        <v>5</v>
      </c>
      <c s="6" t="s">
        <v>1455</v>
      </c>
      <c s="36" t="s">
        <v>459</v>
      </c>
      <c s="37">
        <v>243.046</v>
      </c>
      <c s="36">
        <v>0.00545</v>
      </c>
      <c s="36">
        <f>ROUND(G237*H237,6)</f>
      </c>
      <c r="L237" s="38">
        <v>0</v>
      </c>
      <c s="32">
        <f>ROUND(ROUND(L237,2)*ROUND(G237,3),2)</f>
      </c>
      <c s="36" t="s">
        <v>761</v>
      </c>
      <c>
        <f>(M237*21)/100</f>
      </c>
      <c t="s">
        <v>28</v>
      </c>
    </row>
    <row r="238" spans="1:5" ht="25.5">
      <c r="A238" s="35" t="s">
        <v>56</v>
      </c>
      <c r="E238" s="39" t="s">
        <v>1455</v>
      </c>
    </row>
    <row r="239" spans="1:5" ht="25.5">
      <c r="A239" s="35" t="s">
        <v>57</v>
      </c>
      <c r="E239" s="40" t="s">
        <v>1456</v>
      </c>
    </row>
    <row r="240" spans="1:5" ht="12.75">
      <c r="A240" t="s">
        <v>58</v>
      </c>
      <c r="E240" s="39" t="s">
        <v>5</v>
      </c>
    </row>
    <row r="241" spans="1:16" ht="25.5">
      <c r="A241" t="s">
        <v>50</v>
      </c>
      <c s="34" t="s">
        <v>659</v>
      </c>
      <c s="34" t="s">
        <v>1457</v>
      </c>
      <c s="35" t="s">
        <v>5</v>
      </c>
      <c s="6" t="s">
        <v>1458</v>
      </c>
      <c s="36" t="s">
        <v>459</v>
      </c>
      <c s="37">
        <v>243.046</v>
      </c>
      <c s="36">
        <v>0.0156</v>
      </c>
      <c s="36">
        <f>ROUND(G241*H241,6)</f>
      </c>
      <c r="L241" s="38">
        <v>0</v>
      </c>
      <c s="32">
        <f>ROUND(ROUND(L241,2)*ROUND(G241,3),2)</f>
      </c>
      <c s="36" t="s">
        <v>761</v>
      </c>
      <c>
        <f>(M241*21)/100</f>
      </c>
      <c t="s">
        <v>28</v>
      </c>
    </row>
    <row r="242" spans="1:5" ht="25.5">
      <c r="A242" s="35" t="s">
        <v>56</v>
      </c>
      <c r="E242" s="39" t="s">
        <v>1458</v>
      </c>
    </row>
    <row r="243" spans="1:5" ht="25.5">
      <c r="A243" s="35" t="s">
        <v>57</v>
      </c>
      <c r="E243" s="40" t="s">
        <v>1456</v>
      </c>
    </row>
    <row r="244" spans="1:5" ht="12.75">
      <c r="A244" t="s">
        <v>58</v>
      </c>
      <c r="E244" s="39" t="s">
        <v>5</v>
      </c>
    </row>
    <row r="245" spans="1:16" ht="25.5">
      <c r="A245" t="s">
        <v>50</v>
      </c>
      <c s="34" t="s">
        <v>662</v>
      </c>
      <c s="34" t="s">
        <v>1459</v>
      </c>
      <c s="35" t="s">
        <v>5</v>
      </c>
      <c s="6" t="s">
        <v>1460</v>
      </c>
      <c s="36" t="s">
        <v>459</v>
      </c>
      <c s="37">
        <v>133.88</v>
      </c>
      <c s="36">
        <v>0</v>
      </c>
      <c s="36">
        <f>ROUND(G245*H245,6)</f>
      </c>
      <c r="L245" s="38">
        <v>0</v>
      </c>
      <c s="32">
        <f>ROUND(ROUND(L245,2)*ROUND(G245,3),2)</f>
      </c>
      <c s="36" t="s">
        <v>761</v>
      </c>
      <c>
        <f>(M245*21)/100</f>
      </c>
      <c t="s">
        <v>28</v>
      </c>
    </row>
    <row r="246" spans="1:5" ht="25.5">
      <c r="A246" s="35" t="s">
        <v>56</v>
      </c>
      <c r="E246" s="39" t="s">
        <v>1460</v>
      </c>
    </row>
    <row r="247" spans="1:5" ht="12.75">
      <c r="A247" s="35" t="s">
        <v>57</v>
      </c>
      <c r="E247" s="40" t="s">
        <v>1461</v>
      </c>
    </row>
    <row r="248" spans="1:5" ht="12.75">
      <c r="A248" t="s">
        <v>58</v>
      </c>
      <c r="E248" s="39" t="s">
        <v>5</v>
      </c>
    </row>
    <row r="249" spans="1:16" ht="12.75">
      <c r="A249" t="s">
        <v>50</v>
      </c>
      <c s="34" t="s">
        <v>667</v>
      </c>
      <c s="34" t="s">
        <v>1462</v>
      </c>
      <c s="35" t="s">
        <v>5</v>
      </c>
      <c s="6" t="s">
        <v>1463</v>
      </c>
      <c s="36" t="s">
        <v>768</v>
      </c>
      <c s="37">
        <v>12.049</v>
      </c>
      <c s="36">
        <v>0.35</v>
      </c>
      <c s="36">
        <f>ROUND(G249*H249,6)</f>
      </c>
      <c r="L249" s="38">
        <v>0</v>
      </c>
      <c s="32">
        <f>ROUND(ROUND(L249,2)*ROUND(G249,3),2)</f>
      </c>
      <c s="36" t="s">
        <v>55</v>
      </c>
      <c>
        <f>(M249*21)/100</f>
      </c>
      <c t="s">
        <v>28</v>
      </c>
    </row>
    <row r="250" spans="1:5" ht="12.75">
      <c r="A250" s="35" t="s">
        <v>56</v>
      </c>
      <c r="E250" s="39" t="s">
        <v>1463</v>
      </c>
    </row>
    <row r="251" spans="1:5" ht="12.75">
      <c r="A251" s="35" t="s">
        <v>57</v>
      </c>
      <c r="E251" s="40" t="s">
        <v>1464</v>
      </c>
    </row>
    <row r="252" spans="1:5" ht="12.75">
      <c r="A252" t="s">
        <v>58</v>
      </c>
      <c r="E252" s="39" t="s">
        <v>5</v>
      </c>
    </row>
    <row r="253" spans="1:16" ht="25.5">
      <c r="A253" t="s">
        <v>50</v>
      </c>
      <c s="34" t="s">
        <v>670</v>
      </c>
      <c s="34" t="s">
        <v>1465</v>
      </c>
      <c s="35" t="s">
        <v>5</v>
      </c>
      <c s="6" t="s">
        <v>1466</v>
      </c>
      <c s="36" t="s">
        <v>459</v>
      </c>
      <c s="37">
        <v>238.28</v>
      </c>
      <c s="36">
        <v>0</v>
      </c>
      <c s="36">
        <f>ROUND(G253*H253,6)</f>
      </c>
      <c r="L253" s="38">
        <v>0</v>
      </c>
      <c s="32">
        <f>ROUND(ROUND(L253,2)*ROUND(G253,3),2)</f>
      </c>
      <c s="36" t="s">
        <v>761</v>
      </c>
      <c>
        <f>(M253*21)/100</f>
      </c>
      <c t="s">
        <v>28</v>
      </c>
    </row>
    <row r="254" spans="1:5" ht="25.5">
      <c r="A254" s="35" t="s">
        <v>56</v>
      </c>
      <c r="E254" s="39" t="s">
        <v>1466</v>
      </c>
    </row>
    <row r="255" spans="1:5" ht="12.75">
      <c r="A255" s="35" t="s">
        <v>57</v>
      </c>
      <c r="E255" s="40" t="s">
        <v>1467</v>
      </c>
    </row>
    <row r="256" spans="1:5" ht="12.75">
      <c r="A256" t="s">
        <v>58</v>
      </c>
      <c r="E256" s="39" t="s">
        <v>5</v>
      </c>
    </row>
    <row r="257" spans="1:16" ht="12.75">
      <c r="A257" t="s">
        <v>50</v>
      </c>
      <c s="34" t="s">
        <v>673</v>
      </c>
      <c s="34" t="s">
        <v>1462</v>
      </c>
      <c s="35" t="s">
        <v>80</v>
      </c>
      <c s="6" t="s">
        <v>1463</v>
      </c>
      <c s="36" t="s">
        <v>768</v>
      </c>
      <c s="37">
        <v>71.484</v>
      </c>
      <c s="36">
        <v>0.35</v>
      </c>
      <c s="36">
        <f>ROUND(G257*H257,6)</f>
      </c>
      <c r="L257" s="38">
        <v>0</v>
      </c>
      <c s="32">
        <f>ROUND(ROUND(L257,2)*ROUND(G257,3),2)</f>
      </c>
      <c s="36" t="s">
        <v>55</v>
      </c>
      <c>
        <f>(M257*21)/100</f>
      </c>
      <c t="s">
        <v>28</v>
      </c>
    </row>
    <row r="258" spans="1:5" ht="12.75">
      <c r="A258" s="35" t="s">
        <v>56</v>
      </c>
      <c r="E258" s="39" t="s">
        <v>1463</v>
      </c>
    </row>
    <row r="259" spans="1:5" ht="12.75">
      <c r="A259" s="35" t="s">
        <v>57</v>
      </c>
      <c r="E259" s="40" t="s">
        <v>1468</v>
      </c>
    </row>
    <row r="260" spans="1:5" ht="12.75">
      <c r="A260" t="s">
        <v>58</v>
      </c>
      <c r="E260" s="39" t="s">
        <v>5</v>
      </c>
    </row>
    <row r="261" spans="1:16" ht="25.5">
      <c r="A261" t="s">
        <v>50</v>
      </c>
      <c s="34" t="s">
        <v>676</v>
      </c>
      <c s="34" t="s">
        <v>1469</v>
      </c>
      <c s="35" t="s">
        <v>5</v>
      </c>
      <c s="6" t="s">
        <v>1470</v>
      </c>
      <c s="36" t="s">
        <v>459</v>
      </c>
      <c s="37">
        <v>238.28</v>
      </c>
      <c s="36">
        <v>0</v>
      </c>
      <c s="36">
        <f>ROUND(G261*H261,6)</f>
      </c>
      <c r="L261" s="38">
        <v>0</v>
      </c>
      <c s="32">
        <f>ROUND(ROUND(L261,2)*ROUND(G261,3),2)</f>
      </c>
      <c s="36" t="s">
        <v>761</v>
      </c>
      <c>
        <f>(M261*21)/100</f>
      </c>
      <c t="s">
        <v>28</v>
      </c>
    </row>
    <row r="262" spans="1:5" ht="25.5">
      <c r="A262" s="35" t="s">
        <v>56</v>
      </c>
      <c r="E262" s="39" t="s">
        <v>1470</v>
      </c>
    </row>
    <row r="263" spans="1:5" ht="12.75">
      <c r="A263" s="35" t="s">
        <v>57</v>
      </c>
      <c r="E263" s="40" t="s">
        <v>1467</v>
      </c>
    </row>
    <row r="264" spans="1:5" ht="12.75">
      <c r="A264" t="s">
        <v>58</v>
      </c>
      <c r="E264" s="39" t="s">
        <v>5</v>
      </c>
    </row>
    <row r="265" spans="1:16" ht="12.75">
      <c r="A265" t="s">
        <v>50</v>
      </c>
      <c s="34" t="s">
        <v>679</v>
      </c>
      <c s="34" t="s">
        <v>1471</v>
      </c>
      <c s="35" t="s">
        <v>5</v>
      </c>
      <c s="6" t="s">
        <v>1472</v>
      </c>
      <c s="36" t="s">
        <v>459</v>
      </c>
      <c s="37">
        <v>262.108</v>
      </c>
      <c s="36">
        <v>0.00016</v>
      </c>
      <c s="36">
        <f>ROUND(G265*H265,6)</f>
      </c>
      <c r="L265" s="38">
        <v>0</v>
      </c>
      <c s="32">
        <f>ROUND(ROUND(L265,2)*ROUND(G265,3),2)</f>
      </c>
      <c s="36" t="s">
        <v>761</v>
      </c>
      <c>
        <f>(M265*21)/100</f>
      </c>
      <c t="s">
        <v>28</v>
      </c>
    </row>
    <row r="266" spans="1:5" ht="12.75">
      <c r="A266" s="35" t="s">
        <v>56</v>
      </c>
      <c r="E266" s="39" t="s">
        <v>1472</v>
      </c>
    </row>
    <row r="267" spans="1:5" ht="12.75">
      <c r="A267" s="35" t="s">
        <v>57</v>
      </c>
      <c r="E267" s="40" t="s">
        <v>5</v>
      </c>
    </row>
    <row r="268" spans="1:5" ht="12.75">
      <c r="A268" t="s">
        <v>58</v>
      </c>
      <c r="E268" s="39" t="s">
        <v>5</v>
      </c>
    </row>
    <row r="269" spans="1:16" ht="25.5">
      <c r="A269" t="s">
        <v>50</v>
      </c>
      <c s="34" t="s">
        <v>682</v>
      </c>
      <c s="34" t="s">
        <v>1134</v>
      </c>
      <c s="35" t="s">
        <v>5</v>
      </c>
      <c s="6" t="s">
        <v>1135</v>
      </c>
      <c s="36" t="s">
        <v>777</v>
      </c>
      <c s="37">
        <v>39.131</v>
      </c>
      <c s="36">
        <v>0</v>
      </c>
      <c s="36">
        <f>ROUND(G269*H269,6)</f>
      </c>
      <c r="L269" s="38">
        <v>0</v>
      </c>
      <c s="32">
        <f>ROUND(ROUND(L269,2)*ROUND(G269,3),2)</f>
      </c>
      <c s="36" t="s">
        <v>761</v>
      </c>
      <c>
        <f>(M269*21)/100</f>
      </c>
      <c t="s">
        <v>28</v>
      </c>
    </row>
    <row r="270" spans="1:5" ht="25.5">
      <c r="A270" s="35" t="s">
        <v>56</v>
      </c>
      <c r="E270" s="39" t="s">
        <v>1135</v>
      </c>
    </row>
    <row r="271" spans="1:5" ht="12.75">
      <c r="A271" s="35" t="s">
        <v>57</v>
      </c>
      <c r="E271" s="40" t="s">
        <v>5</v>
      </c>
    </row>
    <row r="272" spans="1:5" ht="12.75">
      <c r="A272" t="s">
        <v>58</v>
      </c>
      <c r="E272" s="39" t="s">
        <v>5</v>
      </c>
    </row>
    <row r="273" spans="1:13" ht="12.75">
      <c r="A273" t="s">
        <v>47</v>
      </c>
      <c r="C273" s="31" t="s">
        <v>1248</v>
      </c>
      <c r="E273" s="33" t="s">
        <v>1249</v>
      </c>
      <c r="J273" s="32">
        <f>0</f>
      </c>
      <c s="32">
        <f>0</f>
      </c>
      <c s="32">
        <f>0+L274+L278+L282+L286+L290+L294</f>
      </c>
      <c s="32">
        <f>0+M274+M278+M282+M286+M290+M294</f>
      </c>
    </row>
    <row r="274" spans="1:16" ht="25.5">
      <c r="A274" t="s">
        <v>50</v>
      </c>
      <c s="34" t="s">
        <v>685</v>
      </c>
      <c s="34" t="s">
        <v>1473</v>
      </c>
      <c s="35" t="s">
        <v>5</v>
      </c>
      <c s="6" t="s">
        <v>1474</v>
      </c>
      <c s="36" t="s">
        <v>54</v>
      </c>
      <c s="37">
        <v>9</v>
      </c>
      <c s="36">
        <v>0</v>
      </c>
      <c s="36">
        <f>ROUND(G274*H274,6)</f>
      </c>
      <c r="L274" s="38">
        <v>0</v>
      </c>
      <c s="32">
        <f>ROUND(ROUND(L274,2)*ROUND(G274,3),2)</f>
      </c>
      <c s="36" t="s">
        <v>55</v>
      </c>
      <c>
        <f>(M274*21)/100</f>
      </c>
      <c t="s">
        <v>28</v>
      </c>
    </row>
    <row r="275" spans="1:5" ht="38.25">
      <c r="A275" s="35" t="s">
        <v>56</v>
      </c>
      <c r="E275" s="39" t="s">
        <v>1475</v>
      </c>
    </row>
    <row r="276" spans="1:5" ht="12.75">
      <c r="A276" s="35" t="s">
        <v>57</v>
      </c>
      <c r="E276" s="40" t="s">
        <v>5</v>
      </c>
    </row>
    <row r="277" spans="1:5" ht="12.75">
      <c r="A277" t="s">
        <v>58</v>
      </c>
      <c r="E277" s="39" t="s">
        <v>5</v>
      </c>
    </row>
    <row r="278" spans="1:16" ht="25.5">
      <c r="A278" t="s">
        <v>50</v>
      </c>
      <c s="34" t="s">
        <v>688</v>
      </c>
      <c s="34" t="s">
        <v>1476</v>
      </c>
      <c s="35" t="s">
        <v>5</v>
      </c>
      <c s="6" t="s">
        <v>1477</v>
      </c>
      <c s="36" t="s">
        <v>54</v>
      </c>
      <c s="37">
        <v>13</v>
      </c>
      <c s="36">
        <v>0</v>
      </c>
      <c s="36">
        <f>ROUND(G278*H278,6)</f>
      </c>
      <c r="L278" s="38">
        <v>0</v>
      </c>
      <c s="32">
        <f>ROUND(ROUND(L278,2)*ROUND(G278,3),2)</f>
      </c>
      <c s="36" t="s">
        <v>55</v>
      </c>
      <c>
        <f>(M278*21)/100</f>
      </c>
      <c t="s">
        <v>28</v>
      </c>
    </row>
    <row r="279" spans="1:5" ht="38.25">
      <c r="A279" s="35" t="s">
        <v>56</v>
      </c>
      <c r="E279" s="39" t="s">
        <v>1478</v>
      </c>
    </row>
    <row r="280" spans="1:5" ht="12.75">
      <c r="A280" s="35" t="s">
        <v>57</v>
      </c>
      <c r="E280" s="40" t="s">
        <v>5</v>
      </c>
    </row>
    <row r="281" spans="1:5" ht="12.75">
      <c r="A281" t="s">
        <v>58</v>
      </c>
      <c r="E281" s="39" t="s">
        <v>5</v>
      </c>
    </row>
    <row r="282" spans="1:16" ht="25.5">
      <c r="A282" t="s">
        <v>50</v>
      </c>
      <c s="34" t="s">
        <v>691</v>
      </c>
      <c s="34" t="s">
        <v>1479</v>
      </c>
      <c s="35" t="s">
        <v>5</v>
      </c>
      <c s="6" t="s">
        <v>1480</v>
      </c>
      <c s="36" t="s">
        <v>54</v>
      </c>
      <c s="37">
        <v>3</v>
      </c>
      <c s="36">
        <v>0</v>
      </c>
      <c s="36">
        <f>ROUND(G282*H282,6)</f>
      </c>
      <c r="L282" s="38">
        <v>0</v>
      </c>
      <c s="32">
        <f>ROUND(ROUND(L282,2)*ROUND(G282,3),2)</f>
      </c>
      <c s="36" t="s">
        <v>55</v>
      </c>
      <c>
        <f>(M282*21)/100</f>
      </c>
      <c t="s">
        <v>28</v>
      </c>
    </row>
    <row r="283" spans="1:5" ht="38.25">
      <c r="A283" s="35" t="s">
        <v>56</v>
      </c>
      <c r="E283" s="39" t="s">
        <v>1481</v>
      </c>
    </row>
    <row r="284" spans="1:5" ht="12.75">
      <c r="A284" s="35" t="s">
        <v>57</v>
      </c>
      <c r="E284" s="40" t="s">
        <v>5</v>
      </c>
    </row>
    <row r="285" spans="1:5" ht="12.75">
      <c r="A285" t="s">
        <v>58</v>
      </c>
      <c r="E285" s="39" t="s">
        <v>5</v>
      </c>
    </row>
    <row r="286" spans="1:16" ht="25.5">
      <c r="A286" t="s">
        <v>50</v>
      </c>
      <c s="34" t="s">
        <v>694</v>
      </c>
      <c s="34" t="s">
        <v>1482</v>
      </c>
      <c s="35" t="s">
        <v>5</v>
      </c>
      <c s="6" t="s">
        <v>1483</v>
      </c>
      <c s="36" t="s">
        <v>54</v>
      </c>
      <c s="37">
        <v>2</v>
      </c>
      <c s="36">
        <v>0</v>
      </c>
      <c s="36">
        <f>ROUND(G286*H286,6)</f>
      </c>
      <c r="L286" s="38">
        <v>0</v>
      </c>
      <c s="32">
        <f>ROUND(ROUND(L286,2)*ROUND(G286,3),2)</f>
      </c>
      <c s="36" t="s">
        <v>55</v>
      </c>
      <c>
        <f>(M286*21)/100</f>
      </c>
      <c t="s">
        <v>28</v>
      </c>
    </row>
    <row r="287" spans="1:5" ht="25.5">
      <c r="A287" s="35" t="s">
        <v>56</v>
      </c>
      <c r="E287" s="39" t="s">
        <v>1484</v>
      </c>
    </row>
    <row r="288" spans="1:5" ht="12.75">
      <c r="A288" s="35" t="s">
        <v>57</v>
      </c>
      <c r="E288" s="40" t="s">
        <v>5</v>
      </c>
    </row>
    <row r="289" spans="1:5" ht="12.75">
      <c r="A289" t="s">
        <v>58</v>
      </c>
      <c r="E289" s="39" t="s">
        <v>5</v>
      </c>
    </row>
    <row r="290" spans="1:16" ht="25.5">
      <c r="A290" t="s">
        <v>50</v>
      </c>
      <c s="34" t="s">
        <v>698</v>
      </c>
      <c s="34" t="s">
        <v>1485</v>
      </c>
      <c s="35" t="s">
        <v>5</v>
      </c>
      <c s="6" t="s">
        <v>1486</v>
      </c>
      <c s="36" t="s">
        <v>68</v>
      </c>
      <c s="37">
        <v>26.44</v>
      </c>
      <c s="36">
        <v>0</v>
      </c>
      <c s="36">
        <f>ROUND(G290*H290,6)</f>
      </c>
      <c r="L290" s="38">
        <v>0</v>
      </c>
      <c s="32">
        <f>ROUND(ROUND(L290,2)*ROUND(G290,3),2)</f>
      </c>
      <c s="36" t="s">
        <v>55</v>
      </c>
      <c>
        <f>(M290*21)/100</f>
      </c>
      <c t="s">
        <v>28</v>
      </c>
    </row>
    <row r="291" spans="1:5" ht="38.25">
      <c r="A291" s="35" t="s">
        <v>56</v>
      </c>
      <c r="E291" s="39" t="s">
        <v>1487</v>
      </c>
    </row>
    <row r="292" spans="1:5" ht="12.75">
      <c r="A292" s="35" t="s">
        <v>57</v>
      </c>
      <c r="E292" s="40" t="s">
        <v>5</v>
      </c>
    </row>
    <row r="293" spans="1:5" ht="12.75">
      <c r="A293" t="s">
        <v>58</v>
      </c>
      <c r="E293" s="39" t="s">
        <v>5</v>
      </c>
    </row>
    <row r="294" spans="1:16" ht="25.5">
      <c r="A294" t="s">
        <v>50</v>
      </c>
      <c s="34" t="s">
        <v>703</v>
      </c>
      <c s="34" t="s">
        <v>1488</v>
      </c>
      <c s="35" t="s">
        <v>5</v>
      </c>
      <c s="6" t="s">
        <v>1489</v>
      </c>
      <c s="36" t="s">
        <v>936</v>
      </c>
      <c s="37">
        <v>1109.51</v>
      </c>
      <c s="36">
        <v>0</v>
      </c>
      <c s="36">
        <f>ROUND(G294*H294,6)</f>
      </c>
      <c r="L294" s="38">
        <v>0</v>
      </c>
      <c s="32">
        <f>ROUND(ROUND(L294,2)*ROUND(G294,3),2)</f>
      </c>
      <c s="36" t="s">
        <v>761</v>
      </c>
      <c>
        <f>(M294*21)/100</f>
      </c>
      <c t="s">
        <v>28</v>
      </c>
    </row>
    <row r="295" spans="1:5" ht="25.5">
      <c r="A295" s="35" t="s">
        <v>56</v>
      </c>
      <c r="E295" s="39" t="s">
        <v>1489</v>
      </c>
    </row>
    <row r="296" spans="1:5" ht="12.75">
      <c r="A296" s="35" t="s">
        <v>57</v>
      </c>
      <c r="E296" s="40" t="s">
        <v>5</v>
      </c>
    </row>
    <row r="297" spans="1:5" ht="12.75">
      <c r="A297" t="s">
        <v>58</v>
      </c>
      <c r="E297" s="39" t="s">
        <v>5</v>
      </c>
    </row>
    <row r="298" spans="1:13" ht="12.75">
      <c r="A298" t="s">
        <v>47</v>
      </c>
      <c r="C298" s="31" t="s">
        <v>1490</v>
      </c>
      <c r="E298" s="33" t="s">
        <v>1491</v>
      </c>
      <c r="J298" s="32">
        <f>0</f>
      </c>
      <c s="32">
        <f>0</f>
      </c>
      <c s="32">
        <f>0+L299+L303+L307+L311+L315+L319+L323+L327+L331+L335+L339+L343</f>
      </c>
      <c s="32">
        <f>0+M299+M303+M307+M311+M315+M319+M323+M327+M331+M335+M339+M343</f>
      </c>
    </row>
    <row r="299" spans="1:16" ht="25.5">
      <c r="A299" t="s">
        <v>50</v>
      </c>
      <c s="34" t="s">
        <v>706</v>
      </c>
      <c s="34" t="s">
        <v>1492</v>
      </c>
      <c s="35" t="s">
        <v>5</v>
      </c>
      <c s="6" t="s">
        <v>1493</v>
      </c>
      <c s="36" t="s">
        <v>768</v>
      </c>
      <c s="37">
        <v>6.197</v>
      </c>
      <c s="36">
        <v>0.001215</v>
      </c>
      <c s="36">
        <f>ROUND(G299*H299,6)</f>
      </c>
      <c r="L299" s="38">
        <v>0</v>
      </c>
      <c s="32">
        <f>ROUND(ROUND(L299,2)*ROUND(G299,3),2)</f>
      </c>
      <c s="36" t="s">
        <v>55</v>
      </c>
      <c>
        <f>(M299*21)/100</f>
      </c>
      <c t="s">
        <v>28</v>
      </c>
    </row>
    <row r="300" spans="1:5" ht="25.5">
      <c r="A300" s="35" t="s">
        <v>56</v>
      </c>
      <c r="E300" s="39" t="s">
        <v>1493</v>
      </c>
    </row>
    <row r="301" spans="1:5" ht="12.75">
      <c r="A301" s="35" t="s">
        <v>57</v>
      </c>
      <c r="E301" s="40" t="s">
        <v>1494</v>
      </c>
    </row>
    <row r="302" spans="1:5" ht="12.75">
      <c r="A302" t="s">
        <v>58</v>
      </c>
      <c r="E302" s="39" t="s">
        <v>5</v>
      </c>
    </row>
    <row r="303" spans="1:16" ht="25.5">
      <c r="A303" t="s">
        <v>50</v>
      </c>
      <c s="34" t="s">
        <v>709</v>
      </c>
      <c s="34" t="s">
        <v>1495</v>
      </c>
      <c s="35" t="s">
        <v>5</v>
      </c>
      <c s="6" t="s">
        <v>1496</v>
      </c>
      <c s="36" t="s">
        <v>459</v>
      </c>
      <c s="37">
        <v>391.57</v>
      </c>
      <c s="36">
        <v>0.006763</v>
      </c>
      <c s="36">
        <f>ROUND(G303*H303,6)</f>
      </c>
      <c r="L303" s="38">
        <v>0</v>
      </c>
      <c s="32">
        <f>ROUND(ROUND(L303,2)*ROUND(G303,3),2)</f>
      </c>
      <c s="36" t="s">
        <v>761</v>
      </c>
      <c>
        <f>(M303*21)/100</f>
      </c>
      <c t="s">
        <v>28</v>
      </c>
    </row>
    <row r="304" spans="1:5" ht="25.5">
      <c r="A304" s="35" t="s">
        <v>56</v>
      </c>
      <c r="E304" s="39" t="s">
        <v>1496</v>
      </c>
    </row>
    <row r="305" spans="1:5" ht="38.25">
      <c r="A305" s="35" t="s">
        <v>57</v>
      </c>
      <c r="E305" s="40" t="s">
        <v>1497</v>
      </c>
    </row>
    <row r="306" spans="1:5" ht="12.75">
      <c r="A306" t="s">
        <v>58</v>
      </c>
      <c r="E306" s="39" t="s">
        <v>5</v>
      </c>
    </row>
    <row r="307" spans="1:16" ht="25.5">
      <c r="A307" t="s">
        <v>50</v>
      </c>
      <c s="34" t="s">
        <v>712</v>
      </c>
      <c s="34" t="s">
        <v>1498</v>
      </c>
      <c s="35" t="s">
        <v>5</v>
      </c>
      <c s="6" t="s">
        <v>1499</v>
      </c>
      <c s="36" t="s">
        <v>459</v>
      </c>
      <c s="37">
        <v>37.56</v>
      </c>
      <c s="36">
        <v>0.02258</v>
      </c>
      <c s="36">
        <f>ROUND(G307*H307,6)</f>
      </c>
      <c r="L307" s="38">
        <v>0</v>
      </c>
      <c s="32">
        <f>ROUND(ROUND(L307,2)*ROUND(G307,3),2)</f>
      </c>
      <c s="36" t="s">
        <v>55</v>
      </c>
      <c>
        <f>(M307*21)/100</f>
      </c>
      <c t="s">
        <v>28</v>
      </c>
    </row>
    <row r="308" spans="1:5" ht="25.5">
      <c r="A308" s="35" t="s">
        <v>56</v>
      </c>
      <c r="E308" s="39" t="s">
        <v>1499</v>
      </c>
    </row>
    <row r="309" spans="1:5" ht="51">
      <c r="A309" s="35" t="s">
        <v>57</v>
      </c>
      <c r="E309" s="42" t="s">
        <v>1500</v>
      </c>
    </row>
    <row r="310" spans="1:5" ht="12.75">
      <c r="A310" t="s">
        <v>58</v>
      </c>
      <c r="E310" s="39" t="s">
        <v>5</v>
      </c>
    </row>
    <row r="311" spans="1:16" ht="25.5">
      <c r="A311" t="s">
        <v>50</v>
      </c>
      <c s="34" t="s">
        <v>715</v>
      </c>
      <c s="34" t="s">
        <v>1498</v>
      </c>
      <c s="35" t="s">
        <v>80</v>
      </c>
      <c s="6" t="s">
        <v>1499</v>
      </c>
      <c s="36" t="s">
        <v>459</v>
      </c>
      <c s="37">
        <v>238.28</v>
      </c>
      <c s="36">
        <v>0.02258</v>
      </c>
      <c s="36">
        <f>ROUND(G311*H311,6)</f>
      </c>
      <c r="L311" s="38">
        <v>0</v>
      </c>
      <c s="32">
        <f>ROUND(ROUND(L311,2)*ROUND(G311,3),2)</f>
      </c>
      <c s="36" t="s">
        <v>55</v>
      </c>
      <c>
        <f>(M311*21)/100</f>
      </c>
      <c t="s">
        <v>28</v>
      </c>
    </row>
    <row r="312" spans="1:5" ht="25.5">
      <c r="A312" s="35" t="s">
        <v>56</v>
      </c>
      <c r="E312" s="39" t="s">
        <v>1499</v>
      </c>
    </row>
    <row r="313" spans="1:5" ht="12.75">
      <c r="A313" s="35" t="s">
        <v>57</v>
      </c>
      <c r="E313" s="40" t="s">
        <v>1467</v>
      </c>
    </row>
    <row r="314" spans="1:5" ht="12.75">
      <c r="A314" t="s">
        <v>58</v>
      </c>
      <c r="E314" s="39" t="s">
        <v>5</v>
      </c>
    </row>
    <row r="315" spans="1:16" ht="12.75">
      <c r="A315" t="s">
        <v>50</v>
      </c>
      <c s="34" t="s">
        <v>718</v>
      </c>
      <c s="34" t="s">
        <v>1501</v>
      </c>
      <c s="35" t="s">
        <v>5</v>
      </c>
      <c s="6" t="s">
        <v>1502</v>
      </c>
      <c s="36" t="s">
        <v>68</v>
      </c>
      <c s="37">
        <v>397.133</v>
      </c>
      <c s="36">
        <v>1.1E-05</v>
      </c>
      <c s="36">
        <f>ROUND(G315*H315,6)</f>
      </c>
      <c r="L315" s="38">
        <v>0</v>
      </c>
      <c s="32">
        <f>ROUND(ROUND(L315,2)*ROUND(G315,3),2)</f>
      </c>
      <c s="36" t="s">
        <v>761</v>
      </c>
      <c>
        <f>(M315*21)/100</f>
      </c>
      <c t="s">
        <v>28</v>
      </c>
    </row>
    <row r="316" spans="1:5" ht="12.75">
      <c r="A316" s="35" t="s">
        <v>56</v>
      </c>
      <c r="E316" s="39" t="s">
        <v>1502</v>
      </c>
    </row>
    <row r="317" spans="1:5" ht="12.75">
      <c r="A317" s="35" t="s">
        <v>57</v>
      </c>
      <c r="E317" s="40" t="s">
        <v>1503</v>
      </c>
    </row>
    <row r="318" spans="1:5" ht="12.75">
      <c r="A318" t="s">
        <v>58</v>
      </c>
      <c r="E318" s="39" t="s">
        <v>5</v>
      </c>
    </row>
    <row r="319" spans="1:16" ht="12.75">
      <c r="A319" t="s">
        <v>50</v>
      </c>
      <c s="34" t="s">
        <v>721</v>
      </c>
      <c s="34" t="s">
        <v>1504</v>
      </c>
      <c s="35" t="s">
        <v>5</v>
      </c>
      <c s="6" t="s">
        <v>1505</v>
      </c>
      <c s="36" t="s">
        <v>768</v>
      </c>
      <c s="37">
        <v>3.276</v>
      </c>
      <c s="36">
        <v>0.5</v>
      </c>
      <c s="36">
        <f>ROUND(G319*H319,6)</f>
      </c>
      <c r="L319" s="38">
        <v>0</v>
      </c>
      <c s="32">
        <f>ROUND(ROUND(L319,2)*ROUND(G319,3),2)</f>
      </c>
      <c s="36" t="s">
        <v>761</v>
      </c>
      <c>
        <f>(M319*21)/100</f>
      </c>
      <c t="s">
        <v>28</v>
      </c>
    </row>
    <row r="320" spans="1:5" ht="12.75">
      <c r="A320" s="35" t="s">
        <v>56</v>
      </c>
      <c r="E320" s="39" t="s">
        <v>1505</v>
      </c>
    </row>
    <row r="321" spans="1:5" ht="12.75">
      <c r="A321" s="35" t="s">
        <v>57</v>
      </c>
      <c r="E321" s="40" t="s">
        <v>1506</v>
      </c>
    </row>
    <row r="322" spans="1:5" ht="12.75">
      <c r="A322" t="s">
        <v>58</v>
      </c>
      <c r="E322" s="39" t="s">
        <v>5</v>
      </c>
    </row>
    <row r="323" spans="1:16" ht="12.75">
      <c r="A323" t="s">
        <v>50</v>
      </c>
      <c s="34" t="s">
        <v>726</v>
      </c>
      <c s="34" t="s">
        <v>1507</v>
      </c>
      <c s="35" t="s">
        <v>5</v>
      </c>
      <c s="6" t="s">
        <v>1508</v>
      </c>
      <c s="36" t="s">
        <v>459</v>
      </c>
      <c s="37">
        <v>194.48</v>
      </c>
      <c s="36">
        <v>0</v>
      </c>
      <c s="36">
        <f>ROUND(G323*H323,6)</f>
      </c>
      <c r="L323" s="38">
        <v>0</v>
      </c>
      <c s="32">
        <f>ROUND(ROUND(L323,2)*ROUND(G323,3),2)</f>
      </c>
      <c s="36" t="s">
        <v>761</v>
      </c>
      <c>
        <f>(M323*21)/100</f>
      </c>
      <c t="s">
        <v>28</v>
      </c>
    </row>
    <row r="324" spans="1:5" ht="12.75">
      <c r="A324" s="35" t="s">
        <v>56</v>
      </c>
      <c r="E324" s="39" t="s">
        <v>1508</v>
      </c>
    </row>
    <row r="325" spans="1:5" ht="12.75">
      <c r="A325" s="35" t="s">
        <v>57</v>
      </c>
      <c r="E325" s="40" t="s">
        <v>1408</v>
      </c>
    </row>
    <row r="326" spans="1:5" ht="12.75">
      <c r="A326" t="s">
        <v>58</v>
      </c>
      <c r="E326" s="39" t="s">
        <v>5</v>
      </c>
    </row>
    <row r="327" spans="1:16" ht="12.75">
      <c r="A327" t="s">
        <v>50</v>
      </c>
      <c s="34" t="s">
        <v>731</v>
      </c>
      <c s="34" t="s">
        <v>1509</v>
      </c>
      <c s="35" t="s">
        <v>5</v>
      </c>
      <c s="6" t="s">
        <v>1510</v>
      </c>
      <c s="36" t="s">
        <v>768</v>
      </c>
      <c s="37">
        <v>0.442</v>
      </c>
      <c s="36">
        <v>0.55</v>
      </c>
      <c s="36">
        <f>ROUND(G327*H327,6)</f>
      </c>
      <c r="L327" s="38">
        <v>0</v>
      </c>
      <c s="32">
        <f>ROUND(ROUND(L327,2)*ROUND(G327,3),2)</f>
      </c>
      <c s="36" t="s">
        <v>761</v>
      </c>
      <c>
        <f>(M327*21)/100</f>
      </c>
      <c t="s">
        <v>28</v>
      </c>
    </row>
    <row r="328" spans="1:5" ht="12.75">
      <c r="A328" s="35" t="s">
        <v>56</v>
      </c>
      <c r="E328" s="39" t="s">
        <v>1510</v>
      </c>
    </row>
    <row r="329" spans="1:5" ht="12.75">
      <c r="A329" s="35" t="s">
        <v>57</v>
      </c>
      <c r="E329" s="40" t="s">
        <v>1511</v>
      </c>
    </row>
    <row r="330" spans="1:5" ht="12.75">
      <c r="A330" t="s">
        <v>58</v>
      </c>
      <c r="E330" s="39" t="s">
        <v>5</v>
      </c>
    </row>
    <row r="331" spans="1:16" ht="25.5">
      <c r="A331" t="s">
        <v>50</v>
      </c>
      <c s="34" t="s">
        <v>51</v>
      </c>
      <c s="34" t="s">
        <v>1512</v>
      </c>
      <c s="35" t="s">
        <v>5</v>
      </c>
      <c s="6" t="s">
        <v>1513</v>
      </c>
      <c s="36" t="s">
        <v>68</v>
      </c>
      <c s="37">
        <v>93.9</v>
      </c>
      <c s="36">
        <v>0</v>
      </c>
      <c s="36">
        <f>ROUND(G331*H331,6)</f>
      </c>
      <c r="L331" s="38">
        <v>0</v>
      </c>
      <c s="32">
        <f>ROUND(ROUND(L331,2)*ROUND(G331,3),2)</f>
      </c>
      <c s="36" t="s">
        <v>761</v>
      </c>
      <c>
        <f>(M331*21)/100</f>
      </c>
      <c t="s">
        <v>28</v>
      </c>
    </row>
    <row r="332" spans="1:5" ht="25.5">
      <c r="A332" s="35" t="s">
        <v>56</v>
      </c>
      <c r="E332" s="39" t="s">
        <v>1513</v>
      </c>
    </row>
    <row r="333" spans="1:5" ht="51">
      <c r="A333" s="35" t="s">
        <v>57</v>
      </c>
      <c r="E333" s="42" t="s">
        <v>1514</v>
      </c>
    </row>
    <row r="334" spans="1:5" ht="12.75">
      <c r="A334" t="s">
        <v>58</v>
      </c>
      <c r="E334" s="39" t="s">
        <v>5</v>
      </c>
    </row>
    <row r="335" spans="1:16" ht="12.75">
      <c r="A335" t="s">
        <v>50</v>
      </c>
      <c s="34" t="s">
        <v>59</v>
      </c>
      <c s="34" t="s">
        <v>1515</v>
      </c>
      <c s="35" t="s">
        <v>5</v>
      </c>
      <c s="6" t="s">
        <v>1516</v>
      </c>
      <c s="36" t="s">
        <v>768</v>
      </c>
      <c s="37">
        <v>2.479</v>
      </c>
      <c s="36">
        <v>0.55</v>
      </c>
      <c s="36">
        <f>ROUND(G335*H335,6)</f>
      </c>
      <c r="L335" s="38">
        <v>0</v>
      </c>
      <c s="32">
        <f>ROUND(ROUND(L335,2)*ROUND(G335,3),2)</f>
      </c>
      <c s="36" t="s">
        <v>761</v>
      </c>
      <c>
        <f>(M335*21)/100</f>
      </c>
      <c t="s">
        <v>28</v>
      </c>
    </row>
    <row r="336" spans="1:5" ht="12.75">
      <c r="A336" s="35" t="s">
        <v>56</v>
      </c>
      <c r="E336" s="39" t="s">
        <v>1516</v>
      </c>
    </row>
    <row r="337" spans="1:5" ht="51">
      <c r="A337" s="35" t="s">
        <v>57</v>
      </c>
      <c r="E337" s="42" t="s">
        <v>1517</v>
      </c>
    </row>
    <row r="338" spans="1:5" ht="12.75">
      <c r="A338" t="s">
        <v>58</v>
      </c>
      <c r="E338" s="39" t="s">
        <v>5</v>
      </c>
    </row>
    <row r="339" spans="1:16" ht="12.75">
      <c r="A339" t="s">
        <v>50</v>
      </c>
      <c s="34" t="s">
        <v>62</v>
      </c>
      <c s="34" t="s">
        <v>1518</v>
      </c>
      <c s="35" t="s">
        <v>5</v>
      </c>
      <c s="6" t="s">
        <v>1519</v>
      </c>
      <c s="36" t="s">
        <v>768</v>
      </c>
      <c s="37">
        <v>20.043</v>
      </c>
      <c s="36">
        <v>0.024475</v>
      </c>
      <c s="36">
        <f>ROUND(G339*H339,6)</f>
      </c>
      <c r="L339" s="38">
        <v>0</v>
      </c>
      <c s="32">
        <f>ROUND(ROUND(L339,2)*ROUND(G339,3),2)</f>
      </c>
      <c s="36" t="s">
        <v>761</v>
      </c>
      <c>
        <f>(M339*21)/100</f>
      </c>
      <c t="s">
        <v>28</v>
      </c>
    </row>
    <row r="340" spans="1:5" ht="12.75">
      <c r="A340" s="35" t="s">
        <v>56</v>
      </c>
      <c r="E340" s="39" t="s">
        <v>1519</v>
      </c>
    </row>
    <row r="341" spans="1:5" ht="63.75">
      <c r="A341" s="35" t="s">
        <v>57</v>
      </c>
      <c r="E341" s="40" t="s">
        <v>1520</v>
      </c>
    </row>
    <row r="342" spans="1:5" ht="12.75">
      <c r="A342" t="s">
        <v>58</v>
      </c>
      <c r="E342" s="39" t="s">
        <v>5</v>
      </c>
    </row>
    <row r="343" spans="1:16" ht="25.5">
      <c r="A343" t="s">
        <v>50</v>
      </c>
      <c s="34" t="s">
        <v>65</v>
      </c>
      <c s="34" t="s">
        <v>1521</v>
      </c>
      <c s="35" t="s">
        <v>5</v>
      </c>
      <c s="6" t="s">
        <v>1522</v>
      </c>
      <c s="36" t="s">
        <v>777</v>
      </c>
      <c s="37">
        <v>12.624</v>
      </c>
      <c s="36">
        <v>0</v>
      </c>
      <c s="36">
        <f>ROUND(G343*H343,6)</f>
      </c>
      <c r="L343" s="38">
        <v>0</v>
      </c>
      <c s="32">
        <f>ROUND(ROUND(L343,2)*ROUND(G343,3),2)</f>
      </c>
      <c s="36" t="s">
        <v>761</v>
      </c>
      <c>
        <f>(M343*21)/100</f>
      </c>
      <c t="s">
        <v>28</v>
      </c>
    </row>
    <row r="344" spans="1:5" ht="25.5">
      <c r="A344" s="35" t="s">
        <v>56</v>
      </c>
      <c r="E344" s="39" t="s">
        <v>1522</v>
      </c>
    </row>
    <row r="345" spans="1:5" ht="12.75">
      <c r="A345" s="35" t="s">
        <v>57</v>
      </c>
      <c r="E345" s="40" t="s">
        <v>5</v>
      </c>
    </row>
    <row r="346" spans="1:5" ht="12.75">
      <c r="A346" t="s">
        <v>58</v>
      </c>
      <c r="E346" s="39" t="s">
        <v>5</v>
      </c>
    </row>
    <row r="347" spans="1:13" ht="12.75">
      <c r="A347" t="s">
        <v>47</v>
      </c>
      <c r="C347" s="31" t="s">
        <v>1523</v>
      </c>
      <c r="E347" s="33" t="s">
        <v>1524</v>
      </c>
      <c r="J347" s="32">
        <f>0</f>
      </c>
      <c s="32">
        <f>0</f>
      </c>
      <c s="32">
        <f>0+L348+L352+L356+L360+L364+L368+L372+L376+L380+L384+L388+L392+L396+L400+L404+L408+L412+L416+L420+L424+L428+L432</f>
      </c>
      <c s="32">
        <f>0+M348+M352+M356+M360+M364+M368+M372+M376+M380+M384+M388+M392+M396+M400+M404+M408+M412+M416+M420+M424+M428+M432</f>
      </c>
    </row>
    <row r="348" spans="1:16" ht="25.5">
      <c r="A348" t="s">
        <v>50</v>
      </c>
      <c s="34" t="s">
        <v>69</v>
      </c>
      <c s="34" t="s">
        <v>1525</v>
      </c>
      <c s="35" t="s">
        <v>5</v>
      </c>
      <c s="6" t="s">
        <v>1526</v>
      </c>
      <c s="36" t="s">
        <v>459</v>
      </c>
      <c s="37">
        <v>62.753</v>
      </c>
      <c s="36">
        <v>0.026181</v>
      </c>
      <c s="36">
        <f>ROUND(G348*H348,6)</f>
      </c>
      <c r="L348" s="38">
        <v>0</v>
      </c>
      <c s="32">
        <f>ROUND(ROUND(L348,2)*ROUND(G348,3),2)</f>
      </c>
      <c s="36" t="s">
        <v>761</v>
      </c>
      <c>
        <f>(M348*21)/100</f>
      </c>
      <c t="s">
        <v>28</v>
      </c>
    </row>
    <row r="349" spans="1:5" ht="38.25">
      <c r="A349" s="35" t="s">
        <v>56</v>
      </c>
      <c r="E349" s="39" t="s">
        <v>1527</v>
      </c>
    </row>
    <row r="350" spans="1:5" ht="127.5">
      <c r="A350" s="35" t="s">
        <v>57</v>
      </c>
      <c r="E350" s="42" t="s">
        <v>1528</v>
      </c>
    </row>
    <row r="351" spans="1:5" ht="12.75">
      <c r="A351" t="s">
        <v>58</v>
      </c>
      <c r="E351" s="39" t="s">
        <v>5</v>
      </c>
    </row>
    <row r="352" spans="1:16" ht="38.25">
      <c r="A352" t="s">
        <v>50</v>
      </c>
      <c s="34" t="s">
        <v>73</v>
      </c>
      <c s="34" t="s">
        <v>1529</v>
      </c>
      <c s="35" t="s">
        <v>5</v>
      </c>
      <c s="6" t="s">
        <v>1530</v>
      </c>
      <c s="36" t="s">
        <v>459</v>
      </c>
      <c s="37">
        <v>25.508</v>
      </c>
      <c s="36">
        <v>0.026137</v>
      </c>
      <c s="36">
        <f>ROUND(G352*H352,6)</f>
      </c>
      <c r="L352" s="38">
        <v>0</v>
      </c>
      <c s="32">
        <f>ROUND(ROUND(L352,2)*ROUND(G352,3),2)</f>
      </c>
      <c s="36" t="s">
        <v>761</v>
      </c>
      <c>
        <f>(M352*21)/100</f>
      </c>
      <c t="s">
        <v>28</v>
      </c>
    </row>
    <row r="353" spans="1:5" ht="38.25">
      <c r="A353" s="35" t="s">
        <v>56</v>
      </c>
      <c r="E353" s="39" t="s">
        <v>1531</v>
      </c>
    </row>
    <row r="354" spans="1:5" ht="89.25">
      <c r="A354" s="35" t="s">
        <v>57</v>
      </c>
      <c r="E354" s="42" t="s">
        <v>1532</v>
      </c>
    </row>
    <row r="355" spans="1:5" ht="12.75">
      <c r="A355" t="s">
        <v>58</v>
      </c>
      <c r="E355" s="39" t="s">
        <v>5</v>
      </c>
    </row>
    <row r="356" spans="1:16" ht="38.25">
      <c r="A356" t="s">
        <v>50</v>
      </c>
      <c s="34" t="s">
        <v>76</v>
      </c>
      <c s="34" t="s">
        <v>1533</v>
      </c>
      <c s="35" t="s">
        <v>5</v>
      </c>
      <c s="6" t="s">
        <v>1530</v>
      </c>
      <c s="36" t="s">
        <v>459</v>
      </c>
      <c s="37">
        <v>88.711</v>
      </c>
      <c s="36">
        <v>0.026811</v>
      </c>
      <c s="36">
        <f>ROUND(G356*H356,6)</f>
      </c>
      <c r="L356" s="38">
        <v>0</v>
      </c>
      <c s="32">
        <f>ROUND(ROUND(L356,2)*ROUND(G356,3),2)</f>
      </c>
      <c s="36" t="s">
        <v>761</v>
      </c>
      <c>
        <f>(M356*21)/100</f>
      </c>
      <c t="s">
        <v>28</v>
      </c>
    </row>
    <row r="357" spans="1:5" ht="38.25">
      <c r="A357" s="35" t="s">
        <v>56</v>
      </c>
      <c r="E357" s="39" t="s">
        <v>1534</v>
      </c>
    </row>
    <row r="358" spans="1:5" ht="114.75">
      <c r="A358" s="35" t="s">
        <v>57</v>
      </c>
      <c r="E358" s="42" t="s">
        <v>1535</v>
      </c>
    </row>
    <row r="359" spans="1:5" ht="12.75">
      <c r="A359" t="s">
        <v>58</v>
      </c>
      <c r="E359" s="39" t="s">
        <v>5</v>
      </c>
    </row>
    <row r="360" spans="1:16" ht="25.5">
      <c r="A360" t="s">
        <v>50</v>
      </c>
      <c s="34" t="s">
        <v>79</v>
      </c>
      <c s="34" t="s">
        <v>1536</v>
      </c>
      <c s="35" t="s">
        <v>5</v>
      </c>
      <c s="6" t="s">
        <v>1537</v>
      </c>
      <c s="36" t="s">
        <v>459</v>
      </c>
      <c s="37">
        <v>3.296</v>
      </c>
      <c s="36">
        <v>0.045704</v>
      </c>
      <c s="36">
        <f>ROUND(G360*H360,6)</f>
      </c>
      <c r="L360" s="38">
        <v>0</v>
      </c>
      <c s="32">
        <f>ROUND(ROUND(L360,2)*ROUND(G360,3),2)</f>
      </c>
      <c s="36" t="s">
        <v>761</v>
      </c>
      <c>
        <f>(M360*21)/100</f>
      </c>
      <c t="s">
        <v>28</v>
      </c>
    </row>
    <row r="361" spans="1:5" ht="38.25">
      <c r="A361" s="35" t="s">
        <v>56</v>
      </c>
      <c r="E361" s="39" t="s">
        <v>1538</v>
      </c>
    </row>
    <row r="362" spans="1:5" ht="63.75">
      <c r="A362" s="35" t="s">
        <v>57</v>
      </c>
      <c r="E362" s="42" t="s">
        <v>1539</v>
      </c>
    </row>
    <row r="363" spans="1:5" ht="12.75">
      <c r="A363" t="s">
        <v>58</v>
      </c>
      <c r="E363" s="39" t="s">
        <v>5</v>
      </c>
    </row>
    <row r="364" spans="1:16" ht="25.5">
      <c r="A364" t="s">
        <v>50</v>
      </c>
      <c s="34" t="s">
        <v>82</v>
      </c>
      <c s="34" t="s">
        <v>1540</v>
      </c>
      <c s="35" t="s">
        <v>5</v>
      </c>
      <c s="6" t="s">
        <v>1541</v>
      </c>
      <c s="36" t="s">
        <v>459</v>
      </c>
      <c s="37">
        <v>1.616</v>
      </c>
      <c s="36">
        <v>0.052759</v>
      </c>
      <c s="36">
        <f>ROUND(G364*H364,6)</f>
      </c>
      <c r="L364" s="38">
        <v>0</v>
      </c>
      <c s="32">
        <f>ROUND(ROUND(L364,2)*ROUND(G364,3),2)</f>
      </c>
      <c s="36" t="s">
        <v>761</v>
      </c>
      <c>
        <f>(M364*21)/100</f>
      </c>
      <c t="s">
        <v>28</v>
      </c>
    </row>
    <row r="365" spans="1:5" ht="38.25">
      <c r="A365" s="35" t="s">
        <v>56</v>
      </c>
      <c r="E365" s="39" t="s">
        <v>1542</v>
      </c>
    </row>
    <row r="366" spans="1:5" ht="25.5">
      <c r="A366" s="35" t="s">
        <v>57</v>
      </c>
      <c r="E366" s="42" t="s">
        <v>1543</v>
      </c>
    </row>
    <row r="367" spans="1:5" ht="12.75">
      <c r="A367" t="s">
        <v>58</v>
      </c>
      <c r="E367" s="39" t="s">
        <v>5</v>
      </c>
    </row>
    <row r="368" spans="1:16" ht="25.5">
      <c r="A368" t="s">
        <v>50</v>
      </c>
      <c s="34" t="s">
        <v>85</v>
      </c>
      <c s="34" t="s">
        <v>1544</v>
      </c>
      <c s="35" t="s">
        <v>5</v>
      </c>
      <c s="6" t="s">
        <v>1545</v>
      </c>
      <c s="36" t="s">
        <v>459</v>
      </c>
      <c s="37">
        <v>181.884</v>
      </c>
      <c s="36">
        <v>0.0002</v>
      </c>
      <c s="36">
        <f>ROUND(G368*H368,6)</f>
      </c>
      <c r="L368" s="38">
        <v>0</v>
      </c>
      <c s="32">
        <f>ROUND(ROUND(L368,2)*ROUND(G368,3),2)</f>
      </c>
      <c s="36" t="s">
        <v>761</v>
      </c>
      <c>
        <f>(M368*21)/100</f>
      </c>
      <c t="s">
        <v>28</v>
      </c>
    </row>
    <row r="369" spans="1:5" ht="25.5">
      <c r="A369" s="35" t="s">
        <v>56</v>
      </c>
      <c r="E369" s="39" t="s">
        <v>1545</v>
      </c>
    </row>
    <row r="370" spans="1:5" ht="12.75">
      <c r="A370" s="35" t="s">
        <v>57</v>
      </c>
      <c r="E370" s="40" t="s">
        <v>1546</v>
      </c>
    </row>
    <row r="371" spans="1:5" ht="12.75">
      <c r="A371" t="s">
        <v>58</v>
      </c>
      <c r="E371" s="39" t="s">
        <v>5</v>
      </c>
    </row>
    <row r="372" spans="1:16" ht="38.25">
      <c r="A372" t="s">
        <v>50</v>
      </c>
      <c s="34" t="s">
        <v>88</v>
      </c>
      <c s="34" t="s">
        <v>1547</v>
      </c>
      <c s="35" t="s">
        <v>5</v>
      </c>
      <c s="6" t="s">
        <v>1548</v>
      </c>
      <c s="36" t="s">
        <v>459</v>
      </c>
      <c s="37">
        <v>108.37</v>
      </c>
      <c s="36">
        <v>0.013235</v>
      </c>
      <c s="36">
        <f>ROUND(G372*H372,6)</f>
      </c>
      <c r="L372" s="38">
        <v>0</v>
      </c>
      <c s="32">
        <f>ROUND(ROUND(L372,2)*ROUND(G372,3),2)</f>
      </c>
      <c s="36" t="s">
        <v>761</v>
      </c>
      <c>
        <f>(M372*21)/100</f>
      </c>
      <c t="s">
        <v>28</v>
      </c>
    </row>
    <row r="373" spans="1:5" ht="38.25">
      <c r="A373" s="35" t="s">
        <v>56</v>
      </c>
      <c r="E373" s="39" t="s">
        <v>1549</v>
      </c>
    </row>
    <row r="374" spans="1:5" ht="267.75">
      <c r="A374" s="35" t="s">
        <v>57</v>
      </c>
      <c r="E374" s="42" t="s">
        <v>1550</v>
      </c>
    </row>
    <row r="375" spans="1:5" ht="12.75">
      <c r="A375" t="s">
        <v>58</v>
      </c>
      <c r="E375" s="39" t="s">
        <v>5</v>
      </c>
    </row>
    <row r="376" spans="1:16" ht="38.25">
      <c r="A376" t="s">
        <v>50</v>
      </c>
      <c s="34" t="s">
        <v>92</v>
      </c>
      <c s="34" t="s">
        <v>1551</v>
      </c>
      <c s="35" t="s">
        <v>5</v>
      </c>
      <c s="6" t="s">
        <v>1552</v>
      </c>
      <c s="36" t="s">
        <v>459</v>
      </c>
      <c s="37">
        <v>55.2</v>
      </c>
      <c s="36">
        <v>0.01481</v>
      </c>
      <c s="36">
        <f>ROUND(G376*H376,6)</f>
      </c>
      <c r="L376" s="38">
        <v>0</v>
      </c>
      <c s="32">
        <f>ROUND(ROUND(L376,2)*ROUND(G376,3),2)</f>
      </c>
      <c s="36" t="s">
        <v>55</v>
      </c>
      <c>
        <f>(M376*21)/100</f>
      </c>
      <c t="s">
        <v>28</v>
      </c>
    </row>
    <row r="377" spans="1:5" ht="38.25">
      <c r="A377" s="35" t="s">
        <v>56</v>
      </c>
      <c r="E377" s="39" t="s">
        <v>1553</v>
      </c>
    </row>
    <row r="378" spans="1:5" ht="267.75">
      <c r="A378" s="35" t="s">
        <v>57</v>
      </c>
      <c r="E378" s="42" t="s">
        <v>1554</v>
      </c>
    </row>
    <row r="379" spans="1:5" ht="12.75">
      <c r="A379" t="s">
        <v>58</v>
      </c>
      <c r="E379" s="39" t="s">
        <v>5</v>
      </c>
    </row>
    <row r="380" spans="1:16" ht="25.5">
      <c r="A380" t="s">
        <v>50</v>
      </c>
      <c s="34" t="s">
        <v>95</v>
      </c>
      <c s="34" t="s">
        <v>1555</v>
      </c>
      <c s="35" t="s">
        <v>5</v>
      </c>
      <c s="6" t="s">
        <v>1556</v>
      </c>
      <c s="36" t="s">
        <v>459</v>
      </c>
      <c s="37">
        <v>163.57</v>
      </c>
      <c s="36">
        <v>0.0001</v>
      </c>
      <c s="36">
        <f>ROUND(G380*H380,6)</f>
      </c>
      <c r="L380" s="38">
        <v>0</v>
      </c>
      <c s="32">
        <f>ROUND(ROUND(L380,2)*ROUND(G380,3),2)</f>
      </c>
      <c s="36" t="s">
        <v>761</v>
      </c>
      <c>
        <f>(M380*21)/100</f>
      </c>
      <c t="s">
        <v>28</v>
      </c>
    </row>
    <row r="381" spans="1:5" ht="25.5">
      <c r="A381" s="35" t="s">
        <v>56</v>
      </c>
      <c r="E381" s="39" t="s">
        <v>1556</v>
      </c>
    </row>
    <row r="382" spans="1:5" ht="12.75">
      <c r="A382" s="35" t="s">
        <v>57</v>
      </c>
      <c r="E382" s="40" t="s">
        <v>1557</v>
      </c>
    </row>
    <row r="383" spans="1:5" ht="12.75">
      <c r="A383" t="s">
        <v>58</v>
      </c>
      <c r="E383" s="39" t="s">
        <v>5</v>
      </c>
    </row>
    <row r="384" spans="1:16" ht="38.25">
      <c r="A384" t="s">
        <v>50</v>
      </c>
      <c s="34" t="s">
        <v>98</v>
      </c>
      <c s="34" t="s">
        <v>1558</v>
      </c>
      <c s="35" t="s">
        <v>5</v>
      </c>
      <c s="6" t="s">
        <v>1559</v>
      </c>
      <c s="36" t="s">
        <v>459</v>
      </c>
      <c s="37">
        <v>279.63</v>
      </c>
      <c s="36">
        <v>0.012201</v>
      </c>
      <c s="36">
        <f>ROUND(G384*H384,6)</f>
      </c>
      <c r="L384" s="38">
        <v>0</v>
      </c>
      <c s="32">
        <f>ROUND(ROUND(L384,2)*ROUND(G384,3),2)</f>
      </c>
      <c s="36" t="s">
        <v>55</v>
      </c>
      <c>
        <f>(M384*21)/100</f>
      </c>
      <c t="s">
        <v>28</v>
      </c>
    </row>
    <row r="385" spans="1:5" ht="38.25">
      <c r="A385" s="35" t="s">
        <v>56</v>
      </c>
      <c r="E385" s="39" t="s">
        <v>1560</v>
      </c>
    </row>
    <row r="386" spans="1:5" ht="102">
      <c r="A386" s="35" t="s">
        <v>57</v>
      </c>
      <c r="E386" s="40" t="s">
        <v>1561</v>
      </c>
    </row>
    <row r="387" spans="1:5" ht="12.75">
      <c r="A387" t="s">
        <v>58</v>
      </c>
      <c r="E387" s="39" t="s">
        <v>5</v>
      </c>
    </row>
    <row r="388" spans="1:16" ht="38.25">
      <c r="A388" t="s">
        <v>50</v>
      </c>
      <c s="34" t="s">
        <v>101</v>
      </c>
      <c s="34" t="s">
        <v>1562</v>
      </c>
      <c s="35" t="s">
        <v>5</v>
      </c>
      <c s="6" t="s">
        <v>1563</v>
      </c>
      <c s="36" t="s">
        <v>459</v>
      </c>
      <c s="37">
        <v>557</v>
      </c>
      <c s="36">
        <v>0.016914</v>
      </c>
      <c s="36">
        <f>ROUND(G388*H388,6)</f>
      </c>
      <c r="L388" s="38">
        <v>0</v>
      </c>
      <c s="32">
        <f>ROUND(ROUND(L388,2)*ROUND(G388,3),2)</f>
      </c>
      <c s="36" t="s">
        <v>761</v>
      </c>
      <c>
        <f>(M388*21)/100</f>
      </c>
      <c t="s">
        <v>28</v>
      </c>
    </row>
    <row r="389" spans="1:5" ht="38.25">
      <c r="A389" s="35" t="s">
        <v>56</v>
      </c>
      <c r="E389" s="39" t="s">
        <v>1564</v>
      </c>
    </row>
    <row r="390" spans="1:5" ht="12.75">
      <c r="A390" s="35" t="s">
        <v>57</v>
      </c>
      <c r="E390" s="40" t="s">
        <v>1565</v>
      </c>
    </row>
    <row r="391" spans="1:5" ht="12.75">
      <c r="A391" t="s">
        <v>58</v>
      </c>
      <c r="E391" s="39" t="s">
        <v>5</v>
      </c>
    </row>
    <row r="392" spans="1:16" ht="38.25">
      <c r="A392" t="s">
        <v>50</v>
      </c>
      <c s="34" t="s">
        <v>104</v>
      </c>
      <c s="34" t="s">
        <v>1566</v>
      </c>
      <c s="35" t="s">
        <v>5</v>
      </c>
      <c s="6" t="s">
        <v>1567</v>
      </c>
      <c s="36" t="s">
        <v>459</v>
      </c>
      <c s="37">
        <v>60.97</v>
      </c>
      <c s="36">
        <v>0.024874</v>
      </c>
      <c s="36">
        <f>ROUND(G392*H392,6)</f>
      </c>
      <c r="L392" s="38">
        <v>0</v>
      </c>
      <c s="32">
        <f>ROUND(ROUND(L392,2)*ROUND(G392,3),2)</f>
      </c>
      <c s="36" t="s">
        <v>761</v>
      </c>
      <c>
        <f>(M392*21)/100</f>
      </c>
      <c t="s">
        <v>28</v>
      </c>
    </row>
    <row r="393" spans="1:5" ht="38.25">
      <c r="A393" s="35" t="s">
        <v>56</v>
      </c>
      <c r="E393" s="39" t="s">
        <v>1568</v>
      </c>
    </row>
    <row r="394" spans="1:5" ht="76.5">
      <c r="A394" s="35" t="s">
        <v>57</v>
      </c>
      <c r="E394" s="42" t="s">
        <v>1569</v>
      </c>
    </row>
    <row r="395" spans="1:5" ht="12.75">
      <c r="A395" t="s">
        <v>58</v>
      </c>
      <c r="E395" s="39" t="s">
        <v>5</v>
      </c>
    </row>
    <row r="396" spans="1:16" ht="38.25">
      <c r="A396" t="s">
        <v>50</v>
      </c>
      <c s="34" t="s">
        <v>107</v>
      </c>
      <c s="34" t="s">
        <v>1570</v>
      </c>
      <c s="35" t="s">
        <v>5</v>
      </c>
      <c s="6" t="s">
        <v>1571</v>
      </c>
      <c s="36" t="s">
        <v>459</v>
      </c>
      <c s="37">
        <v>23.28</v>
      </c>
      <c s="36">
        <v>0.012589</v>
      </c>
      <c s="36">
        <f>ROUND(G396*H396,6)</f>
      </c>
      <c r="L396" s="38">
        <v>0</v>
      </c>
      <c s="32">
        <f>ROUND(ROUND(L396,2)*ROUND(G396,3),2)</f>
      </c>
      <c s="36" t="s">
        <v>761</v>
      </c>
      <c>
        <f>(M396*21)/100</f>
      </c>
      <c t="s">
        <v>28</v>
      </c>
    </row>
    <row r="397" spans="1:5" ht="38.25">
      <c r="A397" s="35" t="s">
        <v>56</v>
      </c>
      <c r="E397" s="39" t="s">
        <v>1572</v>
      </c>
    </row>
    <row r="398" spans="1:5" ht="25.5">
      <c r="A398" s="35" t="s">
        <v>57</v>
      </c>
      <c r="E398" s="42" t="s">
        <v>1573</v>
      </c>
    </row>
    <row r="399" spans="1:5" ht="12.75">
      <c r="A399" t="s">
        <v>58</v>
      </c>
      <c r="E399" s="39" t="s">
        <v>5</v>
      </c>
    </row>
    <row r="400" spans="1:16" ht="25.5">
      <c r="A400" t="s">
        <v>50</v>
      </c>
      <c s="34" t="s">
        <v>110</v>
      </c>
      <c s="34" t="s">
        <v>1574</v>
      </c>
      <c s="35" t="s">
        <v>5</v>
      </c>
      <c s="6" t="s">
        <v>1575</v>
      </c>
      <c s="36" t="s">
        <v>459</v>
      </c>
      <c s="37">
        <v>1070.37</v>
      </c>
      <c s="36">
        <v>0.0001</v>
      </c>
      <c s="36">
        <f>ROUND(G400*H400,6)</f>
      </c>
      <c r="L400" s="38">
        <v>0</v>
      </c>
      <c s="32">
        <f>ROUND(ROUND(L400,2)*ROUND(G400,3),2)</f>
      </c>
      <c s="36" t="s">
        <v>761</v>
      </c>
      <c>
        <f>(M400*21)/100</f>
      </c>
      <c t="s">
        <v>28</v>
      </c>
    </row>
    <row r="401" spans="1:5" ht="25.5">
      <c r="A401" s="35" t="s">
        <v>56</v>
      </c>
      <c r="E401" s="39" t="s">
        <v>1575</v>
      </c>
    </row>
    <row r="402" spans="1:5" ht="12.75">
      <c r="A402" s="35" t="s">
        <v>57</v>
      </c>
      <c r="E402" s="40" t="s">
        <v>1576</v>
      </c>
    </row>
    <row r="403" spans="1:5" ht="12.75">
      <c r="A403" t="s">
        <v>58</v>
      </c>
      <c r="E403" s="39" t="s">
        <v>5</v>
      </c>
    </row>
    <row r="404" spans="1:16" ht="25.5">
      <c r="A404" t="s">
        <v>50</v>
      </c>
      <c s="34" t="s">
        <v>113</v>
      </c>
      <c s="34" t="s">
        <v>1577</v>
      </c>
      <c s="35" t="s">
        <v>5</v>
      </c>
      <c s="6" t="s">
        <v>1578</v>
      </c>
      <c s="36" t="s">
        <v>459</v>
      </c>
      <c s="37">
        <v>1070.37</v>
      </c>
      <c s="36">
        <v>0</v>
      </c>
      <c s="36">
        <f>ROUND(G404*H404,6)</f>
      </c>
      <c r="L404" s="38">
        <v>0</v>
      </c>
      <c s="32">
        <f>ROUND(ROUND(L404,2)*ROUND(G404,3),2)</f>
      </c>
      <c s="36" t="s">
        <v>761</v>
      </c>
      <c>
        <f>(M404*21)/100</f>
      </c>
      <c t="s">
        <v>28</v>
      </c>
    </row>
    <row r="405" spans="1:5" ht="25.5">
      <c r="A405" s="35" t="s">
        <v>56</v>
      </c>
      <c r="E405" s="39" t="s">
        <v>1578</v>
      </c>
    </row>
    <row r="406" spans="1:5" ht="12.75">
      <c r="A406" s="35" t="s">
        <v>57</v>
      </c>
      <c r="E406" s="40" t="s">
        <v>1576</v>
      </c>
    </row>
    <row r="407" spans="1:5" ht="12.75">
      <c r="A407" t="s">
        <v>58</v>
      </c>
      <c r="E407" s="39" t="s">
        <v>5</v>
      </c>
    </row>
    <row r="408" spans="1:16" ht="12.75">
      <c r="A408" t="s">
        <v>50</v>
      </c>
      <c s="34" t="s">
        <v>116</v>
      </c>
      <c s="34" t="s">
        <v>1579</v>
      </c>
      <c s="35" t="s">
        <v>5</v>
      </c>
      <c s="6" t="s">
        <v>1580</v>
      </c>
      <c s="36" t="s">
        <v>459</v>
      </c>
      <c s="37">
        <v>1177.407</v>
      </c>
      <c s="36">
        <v>0.00011</v>
      </c>
      <c s="36">
        <f>ROUND(G408*H408,6)</f>
      </c>
      <c r="L408" s="38">
        <v>0</v>
      </c>
      <c s="32">
        <f>ROUND(ROUND(L408,2)*ROUND(G408,3),2)</f>
      </c>
      <c s="36" t="s">
        <v>761</v>
      </c>
      <c>
        <f>(M408*21)/100</f>
      </c>
      <c t="s">
        <v>28</v>
      </c>
    </row>
    <row r="409" spans="1:5" ht="12.75">
      <c r="A409" s="35" t="s">
        <v>56</v>
      </c>
      <c r="E409" s="39" t="s">
        <v>1580</v>
      </c>
    </row>
    <row r="410" spans="1:5" ht="12.75">
      <c r="A410" s="35" t="s">
        <v>57</v>
      </c>
      <c r="E410" s="40" t="s">
        <v>5</v>
      </c>
    </row>
    <row r="411" spans="1:5" ht="12.75">
      <c r="A411" t="s">
        <v>58</v>
      </c>
      <c r="E411" s="39" t="s">
        <v>5</v>
      </c>
    </row>
    <row r="412" spans="1:16" ht="25.5">
      <c r="A412" t="s">
        <v>50</v>
      </c>
      <c s="34" t="s">
        <v>119</v>
      </c>
      <c s="34" t="s">
        <v>1581</v>
      </c>
      <c s="35" t="s">
        <v>5</v>
      </c>
      <c s="6" t="s">
        <v>1582</v>
      </c>
      <c s="36" t="s">
        <v>459</v>
      </c>
      <c s="37">
        <v>81.89</v>
      </c>
      <c s="36">
        <v>0.001253</v>
      </c>
      <c s="36">
        <f>ROUND(G412*H412,6)</f>
      </c>
      <c r="L412" s="38">
        <v>0</v>
      </c>
      <c s="32">
        <f>ROUND(ROUND(L412,2)*ROUND(G412,3),2)</f>
      </c>
      <c s="36" t="s">
        <v>761</v>
      </c>
      <c>
        <f>(M412*21)/100</f>
      </c>
      <c t="s">
        <v>28</v>
      </c>
    </row>
    <row r="413" spans="1:5" ht="25.5">
      <c r="A413" s="35" t="s">
        <v>56</v>
      </c>
      <c r="E413" s="39" t="s">
        <v>1582</v>
      </c>
    </row>
    <row r="414" spans="1:5" ht="51">
      <c r="A414" s="35" t="s">
        <v>57</v>
      </c>
      <c r="E414" s="42" t="s">
        <v>1583</v>
      </c>
    </row>
    <row r="415" spans="1:5" ht="12.75">
      <c r="A415" t="s">
        <v>58</v>
      </c>
      <c r="E415" s="39" t="s">
        <v>5</v>
      </c>
    </row>
    <row r="416" spans="1:16" ht="12.75">
      <c r="A416" t="s">
        <v>50</v>
      </c>
      <c s="34" t="s">
        <v>122</v>
      </c>
      <c s="34" t="s">
        <v>1584</v>
      </c>
      <c s="35" t="s">
        <v>5</v>
      </c>
      <c s="6" t="s">
        <v>1585</v>
      </c>
      <c s="36" t="s">
        <v>459</v>
      </c>
      <c s="37">
        <v>85.985</v>
      </c>
      <c s="36">
        <v>0.008</v>
      </c>
      <c s="36">
        <f>ROUND(G416*H416,6)</f>
      </c>
      <c r="L416" s="38">
        <v>0</v>
      </c>
      <c s="32">
        <f>ROUND(ROUND(L416,2)*ROUND(G416,3),2)</f>
      </c>
      <c s="36" t="s">
        <v>761</v>
      </c>
      <c>
        <f>(M416*21)/100</f>
      </c>
      <c t="s">
        <v>28</v>
      </c>
    </row>
    <row r="417" spans="1:5" ht="12.75">
      <c r="A417" s="35" t="s">
        <v>56</v>
      </c>
      <c r="E417" s="39" t="s">
        <v>1585</v>
      </c>
    </row>
    <row r="418" spans="1:5" ht="12.75">
      <c r="A418" s="35" t="s">
        <v>57</v>
      </c>
      <c r="E418" s="40" t="s">
        <v>5</v>
      </c>
    </row>
    <row r="419" spans="1:5" ht="12.75">
      <c r="A419" t="s">
        <v>58</v>
      </c>
      <c r="E419" s="39" t="s">
        <v>5</v>
      </c>
    </row>
    <row r="420" spans="1:16" ht="38.25">
      <c r="A420" t="s">
        <v>50</v>
      </c>
      <c s="34" t="s">
        <v>125</v>
      </c>
      <c s="34" t="s">
        <v>1586</v>
      </c>
      <c s="35" t="s">
        <v>5</v>
      </c>
      <c s="6" t="s">
        <v>1587</v>
      </c>
      <c s="36" t="s">
        <v>459</v>
      </c>
      <c s="37">
        <v>67.6</v>
      </c>
      <c s="36">
        <v>0.01455</v>
      </c>
      <c s="36">
        <f>ROUND(G420*H420,6)</f>
      </c>
      <c r="L420" s="38">
        <v>0</v>
      </c>
      <c s="32">
        <f>ROUND(ROUND(L420,2)*ROUND(G420,3),2)</f>
      </c>
      <c s="36" t="s">
        <v>55</v>
      </c>
      <c>
        <f>(M420*21)/100</f>
      </c>
      <c t="s">
        <v>28</v>
      </c>
    </row>
    <row r="421" spans="1:5" ht="51">
      <c r="A421" s="35" t="s">
        <v>56</v>
      </c>
      <c r="E421" s="39" t="s">
        <v>1588</v>
      </c>
    </row>
    <row r="422" spans="1:5" ht="12.75">
      <c r="A422" s="35" t="s">
        <v>57</v>
      </c>
      <c r="E422" s="40" t="s">
        <v>1589</v>
      </c>
    </row>
    <row r="423" spans="1:5" ht="12.75">
      <c r="A423" t="s">
        <v>58</v>
      </c>
      <c r="E423" s="39" t="s">
        <v>5</v>
      </c>
    </row>
    <row r="424" spans="1:16" ht="25.5">
      <c r="A424" t="s">
        <v>50</v>
      </c>
      <c s="34" t="s">
        <v>128</v>
      </c>
      <c s="34" t="s">
        <v>1590</v>
      </c>
      <c s="35" t="s">
        <v>5</v>
      </c>
      <c s="6" t="s">
        <v>1591</v>
      </c>
      <c s="36" t="s">
        <v>459</v>
      </c>
      <c s="37">
        <v>18.9</v>
      </c>
      <c s="36">
        <v>0.00117</v>
      </c>
      <c s="36">
        <f>ROUND(G424*H424,6)</f>
      </c>
      <c r="L424" s="38">
        <v>0</v>
      </c>
      <c s="32">
        <f>ROUND(ROUND(L424,2)*ROUND(G424,3),2)</f>
      </c>
      <c s="36" t="s">
        <v>55</v>
      </c>
      <c>
        <f>(M424*21)/100</f>
      </c>
      <c t="s">
        <v>28</v>
      </c>
    </row>
    <row r="425" spans="1:5" ht="25.5">
      <c r="A425" s="35" t="s">
        <v>56</v>
      </c>
      <c r="E425" s="39" t="s">
        <v>1591</v>
      </c>
    </row>
    <row r="426" spans="1:5" ht="12.75">
      <c r="A426" s="35" t="s">
        <v>57</v>
      </c>
      <c r="E426" s="40" t="s">
        <v>1592</v>
      </c>
    </row>
    <row r="427" spans="1:5" ht="12.75">
      <c r="A427" t="s">
        <v>58</v>
      </c>
      <c r="E427" s="39" t="s">
        <v>5</v>
      </c>
    </row>
    <row r="428" spans="1:16" ht="12.75">
      <c r="A428" t="s">
        <v>50</v>
      </c>
      <c s="34" t="s">
        <v>131</v>
      </c>
      <c s="34" t="s">
        <v>1593</v>
      </c>
      <c s="35" t="s">
        <v>5</v>
      </c>
      <c s="6" t="s">
        <v>1594</v>
      </c>
      <c s="36" t="s">
        <v>459</v>
      </c>
      <c s="37">
        <v>15.382</v>
      </c>
      <c s="36">
        <v>0.00121</v>
      </c>
      <c s="36">
        <f>ROUND(G428*H428,6)</f>
      </c>
      <c r="L428" s="38">
        <v>0</v>
      </c>
      <c s="32">
        <f>ROUND(ROUND(L428,2)*ROUND(G428,3),2)</f>
      </c>
      <c s="36" t="s">
        <v>761</v>
      </c>
      <c>
        <f>(M428*21)/100</f>
      </c>
      <c t="s">
        <v>28</v>
      </c>
    </row>
    <row r="429" spans="1:5" ht="12.75">
      <c r="A429" s="35" t="s">
        <v>56</v>
      </c>
      <c r="E429" s="39" t="s">
        <v>1594</v>
      </c>
    </row>
    <row r="430" spans="1:5" ht="12.75">
      <c r="A430" s="35" t="s">
        <v>57</v>
      </c>
      <c r="E430" s="40" t="s">
        <v>5</v>
      </c>
    </row>
    <row r="431" spans="1:5" ht="12.75">
      <c r="A431" t="s">
        <v>58</v>
      </c>
      <c r="E431" s="39" t="s">
        <v>5</v>
      </c>
    </row>
    <row r="432" spans="1:16" ht="38.25">
      <c r="A432" t="s">
        <v>50</v>
      </c>
      <c s="34" t="s">
        <v>134</v>
      </c>
      <c s="34" t="s">
        <v>1595</v>
      </c>
      <c s="35" t="s">
        <v>5</v>
      </c>
      <c s="6" t="s">
        <v>1596</v>
      </c>
      <c s="36" t="s">
        <v>777</v>
      </c>
      <c s="37">
        <v>23.922</v>
      </c>
      <c s="36">
        <v>0</v>
      </c>
      <c s="36">
        <f>ROUND(G432*H432,6)</f>
      </c>
      <c r="L432" s="38">
        <v>0</v>
      </c>
      <c s="32">
        <f>ROUND(ROUND(L432,2)*ROUND(G432,3),2)</f>
      </c>
      <c s="36" t="s">
        <v>761</v>
      </c>
      <c>
        <f>(M432*21)/100</f>
      </c>
      <c t="s">
        <v>28</v>
      </c>
    </row>
    <row r="433" spans="1:5" ht="38.25">
      <c r="A433" s="35" t="s">
        <v>56</v>
      </c>
      <c r="E433" s="39" t="s">
        <v>1597</v>
      </c>
    </row>
    <row r="434" spans="1:5" ht="12.75">
      <c r="A434" s="35" t="s">
        <v>57</v>
      </c>
      <c r="E434" s="40" t="s">
        <v>5</v>
      </c>
    </row>
    <row r="435" spans="1:5" ht="12.75">
      <c r="A435" t="s">
        <v>58</v>
      </c>
      <c r="E435" s="39" t="s">
        <v>5</v>
      </c>
    </row>
    <row r="436" spans="1:13" ht="12.75">
      <c r="A436" t="s">
        <v>47</v>
      </c>
      <c r="C436" s="31" t="s">
        <v>1598</v>
      </c>
      <c r="E436" s="33" t="s">
        <v>1599</v>
      </c>
      <c r="J436" s="32">
        <f>0</f>
      </c>
      <c s="32">
        <f>0</f>
      </c>
      <c s="32">
        <f>0+L437+L441+L445+L449+L453+L457+L461+L465+L469+L473+L477+L481+L485+L489+L493+L497+L501+L505+L509+L513+L517+L521+L525+L529+L533+L537+L541+L545+L549+L553+L557+L561</f>
      </c>
      <c s="32">
        <f>0+M437+M441+M445+M449+M453+M457+M461+M465+M469+M473+M477+M481+M485+M489+M493+M497+M501+M505+M509+M513+M517+M521+M525+M529+M533+M537+M541+M545+M549+M553+M557+M561</f>
      </c>
    </row>
    <row r="437" spans="1:16" ht="25.5">
      <c r="A437" t="s">
        <v>50</v>
      </c>
      <c s="34" t="s">
        <v>137</v>
      </c>
      <c s="34" t="s">
        <v>1600</v>
      </c>
      <c s="35" t="s">
        <v>5</v>
      </c>
      <c s="6" t="s">
        <v>1601</v>
      </c>
      <c s="36" t="s">
        <v>54</v>
      </c>
      <c s="37">
        <v>2</v>
      </c>
      <c s="36">
        <v>0.02</v>
      </c>
      <c s="36">
        <f>ROUND(G437*H437,6)</f>
      </c>
      <c r="L437" s="38">
        <v>0</v>
      </c>
      <c s="32">
        <f>ROUND(ROUND(L437,2)*ROUND(G437,3),2)</f>
      </c>
      <c s="36" t="s">
        <v>55</v>
      </c>
      <c>
        <f>(M437*21)/100</f>
      </c>
      <c t="s">
        <v>28</v>
      </c>
    </row>
    <row r="438" spans="1:5" ht="38.25">
      <c r="A438" s="35" t="s">
        <v>56</v>
      </c>
      <c r="E438" s="39" t="s">
        <v>1602</v>
      </c>
    </row>
    <row r="439" spans="1:5" ht="12.75">
      <c r="A439" s="35" t="s">
        <v>57</v>
      </c>
      <c r="E439" s="40" t="s">
        <v>5</v>
      </c>
    </row>
    <row r="440" spans="1:5" ht="12.75">
      <c r="A440" t="s">
        <v>58</v>
      </c>
      <c r="E440" s="39" t="s">
        <v>5</v>
      </c>
    </row>
    <row r="441" spans="1:16" ht="25.5">
      <c r="A441" t="s">
        <v>50</v>
      </c>
      <c s="34" t="s">
        <v>140</v>
      </c>
      <c s="34" t="s">
        <v>1603</v>
      </c>
      <c s="35" t="s">
        <v>5</v>
      </c>
      <c s="6" t="s">
        <v>1604</v>
      </c>
      <c s="36" t="s">
        <v>54</v>
      </c>
      <c s="37">
        <v>2</v>
      </c>
      <c s="36">
        <v>0.02</v>
      </c>
      <c s="36">
        <f>ROUND(G441*H441,6)</f>
      </c>
      <c r="L441" s="38">
        <v>0</v>
      </c>
      <c s="32">
        <f>ROUND(ROUND(L441,2)*ROUND(G441,3),2)</f>
      </c>
      <c s="36" t="s">
        <v>55</v>
      </c>
      <c>
        <f>(M441*21)/100</f>
      </c>
      <c t="s">
        <v>28</v>
      </c>
    </row>
    <row r="442" spans="1:5" ht="25.5">
      <c r="A442" s="35" t="s">
        <v>56</v>
      </c>
      <c r="E442" s="39" t="s">
        <v>1605</v>
      </c>
    </row>
    <row r="443" spans="1:5" ht="12.75">
      <c r="A443" s="35" t="s">
        <v>57</v>
      </c>
      <c r="E443" s="40" t="s">
        <v>5</v>
      </c>
    </row>
    <row r="444" spans="1:5" ht="12.75">
      <c r="A444" t="s">
        <v>58</v>
      </c>
      <c r="E444" s="39" t="s">
        <v>5</v>
      </c>
    </row>
    <row r="445" spans="1:16" ht="25.5">
      <c r="A445" t="s">
        <v>50</v>
      </c>
      <c s="34" t="s">
        <v>143</v>
      </c>
      <c s="34" t="s">
        <v>1606</v>
      </c>
      <c s="35" t="s">
        <v>5</v>
      </c>
      <c s="6" t="s">
        <v>1607</v>
      </c>
      <c s="36" t="s">
        <v>54</v>
      </c>
      <c s="37">
        <v>13</v>
      </c>
      <c s="36">
        <v>0</v>
      </c>
      <c s="36">
        <f>ROUND(G445*H445,6)</f>
      </c>
      <c r="L445" s="38">
        <v>0</v>
      </c>
      <c s="32">
        <f>ROUND(ROUND(L445,2)*ROUND(G445,3),2)</f>
      </c>
      <c s="36" t="s">
        <v>761</v>
      </c>
      <c>
        <f>(M445*21)/100</f>
      </c>
      <c t="s">
        <v>28</v>
      </c>
    </row>
    <row r="446" spans="1:5" ht="25.5">
      <c r="A446" s="35" t="s">
        <v>56</v>
      </c>
      <c r="E446" s="39" t="s">
        <v>1607</v>
      </c>
    </row>
    <row r="447" spans="1:5" ht="38.25">
      <c r="A447" s="35" t="s">
        <v>57</v>
      </c>
      <c r="E447" s="40" t="s">
        <v>1421</v>
      </c>
    </row>
    <row r="448" spans="1:5" ht="12.75">
      <c r="A448" t="s">
        <v>58</v>
      </c>
      <c r="E448" s="39" t="s">
        <v>5</v>
      </c>
    </row>
    <row r="449" spans="1:16" ht="12.75">
      <c r="A449" t="s">
        <v>50</v>
      </c>
      <c s="34" t="s">
        <v>146</v>
      </c>
      <c s="34" t="s">
        <v>1608</v>
      </c>
      <c s="35" t="s">
        <v>5</v>
      </c>
      <c s="6" t="s">
        <v>1609</v>
      </c>
      <c s="36" t="s">
        <v>54</v>
      </c>
      <c s="37">
        <v>11</v>
      </c>
      <c s="36">
        <v>0.016</v>
      </c>
      <c s="36">
        <f>ROUND(G449*H449,6)</f>
      </c>
      <c r="L449" s="38">
        <v>0</v>
      </c>
      <c s="32">
        <f>ROUND(ROUND(L449,2)*ROUND(G449,3),2)</f>
      </c>
      <c s="36" t="s">
        <v>761</v>
      </c>
      <c>
        <f>(M449*21)/100</f>
      </c>
      <c t="s">
        <v>28</v>
      </c>
    </row>
    <row r="450" spans="1:5" ht="12.75">
      <c r="A450" s="35" t="s">
        <v>56</v>
      </c>
      <c r="E450" s="39" t="s">
        <v>1609</v>
      </c>
    </row>
    <row r="451" spans="1:5" ht="12.75">
      <c r="A451" s="35" t="s">
        <v>57</v>
      </c>
      <c r="E451" s="40" t="s">
        <v>1424</v>
      </c>
    </row>
    <row r="452" spans="1:5" ht="12.75">
      <c r="A452" t="s">
        <v>58</v>
      </c>
      <c r="E452" s="39" t="s">
        <v>5</v>
      </c>
    </row>
    <row r="453" spans="1:16" ht="12.75">
      <c r="A453" t="s">
        <v>50</v>
      </c>
      <c s="34" t="s">
        <v>149</v>
      </c>
      <c s="34" t="s">
        <v>1610</v>
      </c>
      <c s="35" t="s">
        <v>5</v>
      </c>
      <c s="6" t="s">
        <v>1611</v>
      </c>
      <c s="36" t="s">
        <v>54</v>
      </c>
      <c s="37">
        <v>2</v>
      </c>
      <c s="36">
        <v>0.018</v>
      </c>
      <c s="36">
        <f>ROUND(G453*H453,6)</f>
      </c>
      <c r="L453" s="38">
        <v>0</v>
      </c>
      <c s="32">
        <f>ROUND(ROUND(L453,2)*ROUND(G453,3),2)</f>
      </c>
      <c s="36" t="s">
        <v>761</v>
      </c>
      <c>
        <f>(M453*21)/100</f>
      </c>
      <c t="s">
        <v>28</v>
      </c>
    </row>
    <row r="454" spans="1:5" ht="12.75">
      <c r="A454" s="35" t="s">
        <v>56</v>
      </c>
      <c r="E454" s="39" t="s">
        <v>1611</v>
      </c>
    </row>
    <row r="455" spans="1:5" ht="12.75">
      <c r="A455" s="35" t="s">
        <v>57</v>
      </c>
      <c r="E455" s="40" t="s">
        <v>1427</v>
      </c>
    </row>
    <row r="456" spans="1:5" ht="12.75">
      <c r="A456" t="s">
        <v>58</v>
      </c>
      <c r="E456" s="39" t="s">
        <v>5</v>
      </c>
    </row>
    <row r="457" spans="1:16" ht="25.5">
      <c r="A457" t="s">
        <v>50</v>
      </c>
      <c s="34" t="s">
        <v>152</v>
      </c>
      <c s="34" t="s">
        <v>1612</v>
      </c>
      <c s="35" t="s">
        <v>5</v>
      </c>
      <c s="6" t="s">
        <v>1613</v>
      </c>
      <c s="36" t="s">
        <v>54</v>
      </c>
      <c s="37">
        <v>1</v>
      </c>
      <c s="36">
        <v>0</v>
      </c>
      <c s="36">
        <f>ROUND(G457*H457,6)</f>
      </c>
      <c r="L457" s="38">
        <v>0</v>
      </c>
      <c s="32">
        <f>ROUND(ROUND(L457,2)*ROUND(G457,3),2)</f>
      </c>
      <c s="36" t="s">
        <v>55</v>
      </c>
      <c>
        <f>(M457*21)/100</f>
      </c>
      <c t="s">
        <v>28</v>
      </c>
    </row>
    <row r="458" spans="1:5" ht="25.5">
      <c r="A458" s="35" t="s">
        <v>56</v>
      </c>
      <c r="E458" s="39" t="s">
        <v>1613</v>
      </c>
    </row>
    <row r="459" spans="1:5" ht="12.75">
      <c r="A459" s="35" t="s">
        <v>57</v>
      </c>
      <c r="E459" s="40" t="s">
        <v>1614</v>
      </c>
    </row>
    <row r="460" spans="1:5" ht="12.75">
      <c r="A460" t="s">
        <v>58</v>
      </c>
      <c r="E460" s="39" t="s">
        <v>5</v>
      </c>
    </row>
    <row r="461" spans="1:16" ht="12.75">
      <c r="A461" t="s">
        <v>50</v>
      </c>
      <c s="34" t="s">
        <v>155</v>
      </c>
      <c s="34" t="s">
        <v>1615</v>
      </c>
      <c s="35" t="s">
        <v>5</v>
      </c>
      <c s="6" t="s">
        <v>1616</v>
      </c>
      <c s="36" t="s">
        <v>54</v>
      </c>
      <c s="37">
        <v>1</v>
      </c>
      <c s="36">
        <v>0.0032</v>
      </c>
      <c s="36">
        <f>ROUND(G461*H461,6)</f>
      </c>
      <c r="L461" s="38">
        <v>0</v>
      </c>
      <c s="32">
        <f>ROUND(ROUND(L461,2)*ROUND(G461,3),2)</f>
      </c>
      <c s="36" t="s">
        <v>761</v>
      </c>
      <c>
        <f>(M461*21)/100</f>
      </c>
      <c t="s">
        <v>28</v>
      </c>
    </row>
    <row r="462" spans="1:5" ht="12.75">
      <c r="A462" s="35" t="s">
        <v>56</v>
      </c>
      <c r="E462" s="39" t="s">
        <v>1616</v>
      </c>
    </row>
    <row r="463" spans="1:5" ht="25.5">
      <c r="A463" s="35" t="s">
        <v>57</v>
      </c>
      <c r="E463" s="42" t="s">
        <v>1617</v>
      </c>
    </row>
    <row r="464" spans="1:5" ht="12.75">
      <c r="A464" t="s">
        <v>58</v>
      </c>
      <c r="E464" s="39" t="s">
        <v>5</v>
      </c>
    </row>
    <row r="465" spans="1:16" ht="12.75">
      <c r="A465" t="s">
        <v>50</v>
      </c>
      <c s="34" t="s">
        <v>158</v>
      </c>
      <c s="34" t="s">
        <v>1618</v>
      </c>
      <c s="35" t="s">
        <v>5</v>
      </c>
      <c s="6" t="s">
        <v>1619</v>
      </c>
      <c s="36" t="s">
        <v>54</v>
      </c>
      <c s="37">
        <v>31</v>
      </c>
      <c s="36">
        <v>0</v>
      </c>
      <c s="36">
        <f>ROUND(G465*H465,6)</f>
      </c>
      <c r="L465" s="38">
        <v>0</v>
      </c>
      <c s="32">
        <f>ROUND(ROUND(L465,2)*ROUND(G465,3),2)</f>
      </c>
      <c s="36" t="s">
        <v>761</v>
      </c>
      <c>
        <f>(M465*21)/100</f>
      </c>
      <c t="s">
        <v>28</v>
      </c>
    </row>
    <row r="466" spans="1:5" ht="12.75">
      <c r="A466" s="35" t="s">
        <v>56</v>
      </c>
      <c r="E466" s="39" t="s">
        <v>1619</v>
      </c>
    </row>
    <row r="467" spans="1:5" ht="89.25">
      <c r="A467" s="35" t="s">
        <v>57</v>
      </c>
      <c r="E467" s="40" t="s">
        <v>1620</v>
      </c>
    </row>
    <row r="468" spans="1:5" ht="12.75">
      <c r="A468" t="s">
        <v>58</v>
      </c>
      <c r="E468" s="39" t="s">
        <v>5</v>
      </c>
    </row>
    <row r="469" spans="1:16" ht="12.75">
      <c r="A469" t="s">
        <v>50</v>
      </c>
      <c s="34" t="s">
        <v>161</v>
      </c>
      <c s="34" t="s">
        <v>1621</v>
      </c>
      <c s="35" t="s">
        <v>5</v>
      </c>
      <c s="6" t="s">
        <v>1622</v>
      </c>
      <c s="36" t="s">
        <v>54</v>
      </c>
      <c s="37">
        <v>31</v>
      </c>
      <c s="36">
        <v>0.0012</v>
      </c>
      <c s="36">
        <f>ROUND(G469*H469,6)</f>
      </c>
      <c r="L469" s="38">
        <v>0</v>
      </c>
      <c s="32">
        <f>ROUND(ROUND(L469,2)*ROUND(G469,3),2)</f>
      </c>
      <c s="36" t="s">
        <v>761</v>
      </c>
      <c>
        <f>(M469*21)/100</f>
      </c>
      <c t="s">
        <v>28</v>
      </c>
    </row>
    <row r="470" spans="1:5" ht="12.75">
      <c r="A470" s="35" t="s">
        <v>56</v>
      </c>
      <c r="E470" s="39" t="s">
        <v>1622</v>
      </c>
    </row>
    <row r="471" spans="1:5" ht="12.75">
      <c r="A471" s="35" t="s">
        <v>57</v>
      </c>
      <c r="E471" s="40" t="s">
        <v>5</v>
      </c>
    </row>
    <row r="472" spans="1:5" ht="12.75">
      <c r="A472" t="s">
        <v>58</v>
      </c>
      <c r="E472" s="39" t="s">
        <v>5</v>
      </c>
    </row>
    <row r="473" spans="1:16" ht="25.5">
      <c r="A473" t="s">
        <v>50</v>
      </c>
      <c s="34" t="s">
        <v>164</v>
      </c>
      <c s="34" t="s">
        <v>1623</v>
      </c>
      <c s="35" t="s">
        <v>5</v>
      </c>
      <c s="6" t="s">
        <v>1624</v>
      </c>
      <c s="36" t="s">
        <v>54</v>
      </c>
      <c s="37">
        <v>18</v>
      </c>
      <c s="36">
        <v>0.000473</v>
      </c>
      <c s="36">
        <f>ROUND(G473*H473,6)</f>
      </c>
      <c r="L473" s="38">
        <v>0</v>
      </c>
      <c s="32">
        <f>ROUND(ROUND(L473,2)*ROUND(G473,3),2)</f>
      </c>
      <c s="36" t="s">
        <v>761</v>
      </c>
      <c>
        <f>(M473*21)/100</f>
      </c>
      <c t="s">
        <v>28</v>
      </c>
    </row>
    <row r="474" spans="1:5" ht="25.5">
      <c r="A474" s="35" t="s">
        <v>56</v>
      </c>
      <c r="E474" s="39" t="s">
        <v>1624</v>
      </c>
    </row>
    <row r="475" spans="1:5" ht="63.75">
      <c r="A475" s="35" t="s">
        <v>57</v>
      </c>
      <c r="E475" s="40" t="s">
        <v>1625</v>
      </c>
    </row>
    <row r="476" spans="1:5" ht="12.75">
      <c r="A476" t="s">
        <v>58</v>
      </c>
      <c r="E476" s="39" t="s">
        <v>5</v>
      </c>
    </row>
    <row r="477" spans="1:16" ht="12.75">
      <c r="A477" t="s">
        <v>50</v>
      </c>
      <c s="34" t="s">
        <v>167</v>
      </c>
      <c s="34" t="s">
        <v>1626</v>
      </c>
      <c s="35" t="s">
        <v>5</v>
      </c>
      <c s="6" t="s">
        <v>1627</v>
      </c>
      <c s="36" t="s">
        <v>54</v>
      </c>
      <c s="37">
        <v>18</v>
      </c>
      <c s="36">
        <v>0.0085</v>
      </c>
      <c s="36">
        <f>ROUND(G477*H477,6)</f>
      </c>
      <c r="L477" s="38">
        <v>0</v>
      </c>
      <c s="32">
        <f>ROUND(ROUND(L477,2)*ROUND(G477,3),2)</f>
      </c>
      <c s="36" t="s">
        <v>761</v>
      </c>
      <c>
        <f>(M477*21)/100</f>
      </c>
      <c t="s">
        <v>28</v>
      </c>
    </row>
    <row r="478" spans="1:5" ht="12.75">
      <c r="A478" s="35" t="s">
        <v>56</v>
      </c>
      <c r="E478" s="39" t="s">
        <v>1627</v>
      </c>
    </row>
    <row r="479" spans="1:5" ht="12.75">
      <c r="A479" s="35" t="s">
        <v>57</v>
      </c>
      <c r="E479" s="40" t="s">
        <v>5</v>
      </c>
    </row>
    <row r="480" spans="1:5" ht="12.75">
      <c r="A480" t="s">
        <v>58</v>
      </c>
      <c r="E480" s="39" t="s">
        <v>5</v>
      </c>
    </row>
    <row r="481" spans="1:16" ht="12.75">
      <c r="A481" t="s">
        <v>50</v>
      </c>
      <c s="34" t="s">
        <v>170</v>
      </c>
      <c s="34" t="s">
        <v>1628</v>
      </c>
      <c s="35" t="s">
        <v>5</v>
      </c>
      <c s="6" t="s">
        <v>1629</v>
      </c>
      <c s="36" t="s">
        <v>54</v>
      </c>
      <c s="37">
        <v>7</v>
      </c>
      <c s="36">
        <v>0.018</v>
      </c>
      <c s="36">
        <f>ROUND(G481*H481,6)</f>
      </c>
      <c r="L481" s="38">
        <v>0</v>
      </c>
      <c s="32">
        <f>ROUND(ROUND(L481,2)*ROUND(G481,3),2)</f>
      </c>
      <c s="36" t="s">
        <v>761</v>
      </c>
      <c>
        <f>(M481*21)/100</f>
      </c>
      <c t="s">
        <v>28</v>
      </c>
    </row>
    <row r="482" spans="1:5" ht="12.75">
      <c r="A482" s="35" t="s">
        <v>56</v>
      </c>
      <c r="E482" s="39" t="s">
        <v>1629</v>
      </c>
    </row>
    <row r="483" spans="1:5" ht="12.75">
      <c r="A483" s="35" t="s">
        <v>57</v>
      </c>
      <c r="E483" s="40" t="s">
        <v>1630</v>
      </c>
    </row>
    <row r="484" spans="1:5" ht="12.75">
      <c r="A484" t="s">
        <v>58</v>
      </c>
      <c r="E484" s="39" t="s">
        <v>5</v>
      </c>
    </row>
    <row r="485" spans="1:16" ht="12.75">
      <c r="A485" t="s">
        <v>50</v>
      </c>
      <c s="34" t="s">
        <v>173</v>
      </c>
      <c s="34" t="s">
        <v>1631</v>
      </c>
      <c s="35" t="s">
        <v>5</v>
      </c>
      <c s="6" t="s">
        <v>1632</v>
      </c>
      <c s="36" t="s">
        <v>54</v>
      </c>
      <c s="37">
        <v>1</v>
      </c>
      <c s="36">
        <v>0.016</v>
      </c>
      <c s="36">
        <f>ROUND(G485*H485,6)</f>
      </c>
      <c r="L485" s="38">
        <v>0</v>
      </c>
      <c s="32">
        <f>ROUND(ROUND(L485,2)*ROUND(G485,3),2)</f>
      </c>
      <c s="36" t="s">
        <v>761</v>
      </c>
      <c>
        <f>(M485*21)/100</f>
      </c>
      <c t="s">
        <v>28</v>
      </c>
    </row>
    <row r="486" spans="1:5" ht="12.75">
      <c r="A486" s="35" t="s">
        <v>56</v>
      </c>
      <c r="E486" s="39" t="s">
        <v>1632</v>
      </c>
    </row>
    <row r="487" spans="1:5" ht="12.75">
      <c r="A487" s="35" t="s">
        <v>57</v>
      </c>
      <c r="E487" s="40" t="s">
        <v>1633</v>
      </c>
    </row>
    <row r="488" spans="1:5" ht="12.75">
      <c r="A488" t="s">
        <v>58</v>
      </c>
      <c r="E488" s="39" t="s">
        <v>5</v>
      </c>
    </row>
    <row r="489" spans="1:16" ht="12.75">
      <c r="A489" t="s">
        <v>50</v>
      </c>
      <c s="34" t="s">
        <v>176</v>
      </c>
      <c s="34" t="s">
        <v>1634</v>
      </c>
      <c s="35" t="s">
        <v>5</v>
      </c>
      <c s="6" t="s">
        <v>1635</v>
      </c>
      <c s="36" t="s">
        <v>54</v>
      </c>
      <c s="37">
        <v>9</v>
      </c>
      <c s="36">
        <v>0.02</v>
      </c>
      <c s="36">
        <f>ROUND(G489*H489,6)</f>
      </c>
      <c r="L489" s="38">
        <v>0</v>
      </c>
      <c s="32">
        <f>ROUND(ROUND(L489,2)*ROUND(G489,3),2)</f>
      </c>
      <c s="36" t="s">
        <v>761</v>
      </c>
      <c>
        <f>(M489*21)/100</f>
      </c>
      <c t="s">
        <v>28</v>
      </c>
    </row>
    <row r="490" spans="1:5" ht="12.75">
      <c r="A490" s="35" t="s">
        <v>56</v>
      </c>
      <c r="E490" s="39" t="s">
        <v>1635</v>
      </c>
    </row>
    <row r="491" spans="1:5" ht="12.75">
      <c r="A491" s="35" t="s">
        <v>57</v>
      </c>
      <c r="E491" s="40" t="s">
        <v>1636</v>
      </c>
    </row>
    <row r="492" spans="1:5" ht="12.75">
      <c r="A492" t="s">
        <v>58</v>
      </c>
      <c r="E492" s="39" t="s">
        <v>5</v>
      </c>
    </row>
    <row r="493" spans="1:16" ht="12.75">
      <c r="A493" t="s">
        <v>50</v>
      </c>
      <c s="34" t="s">
        <v>180</v>
      </c>
      <c s="34" t="s">
        <v>1637</v>
      </c>
      <c s="35" t="s">
        <v>5</v>
      </c>
      <c s="6" t="s">
        <v>1638</v>
      </c>
      <c s="36" t="s">
        <v>54</v>
      </c>
      <c s="37">
        <v>9</v>
      </c>
      <c s="36">
        <v>0.022</v>
      </c>
      <c s="36">
        <f>ROUND(G493*H493,6)</f>
      </c>
      <c r="L493" s="38">
        <v>0</v>
      </c>
      <c s="32">
        <f>ROUND(ROUND(L493,2)*ROUND(G493,3),2)</f>
      </c>
      <c s="36" t="s">
        <v>761</v>
      </c>
      <c>
        <f>(M493*21)/100</f>
      </c>
      <c t="s">
        <v>28</v>
      </c>
    </row>
    <row r="494" spans="1:5" ht="12.75">
      <c r="A494" s="35" t="s">
        <v>56</v>
      </c>
      <c r="E494" s="39" t="s">
        <v>1638</v>
      </c>
    </row>
    <row r="495" spans="1:5" ht="12.75">
      <c r="A495" s="35" t="s">
        <v>57</v>
      </c>
      <c r="E495" s="40" t="s">
        <v>5</v>
      </c>
    </row>
    <row r="496" spans="1:5" ht="12.75">
      <c r="A496" t="s">
        <v>58</v>
      </c>
      <c r="E496" s="39" t="s">
        <v>5</v>
      </c>
    </row>
    <row r="497" spans="1:16" ht="25.5">
      <c r="A497" t="s">
        <v>50</v>
      </c>
      <c s="34" t="s">
        <v>183</v>
      </c>
      <c s="34" t="s">
        <v>1639</v>
      </c>
      <c s="35" t="s">
        <v>5</v>
      </c>
      <c s="6" t="s">
        <v>1640</v>
      </c>
      <c s="36" t="s">
        <v>54</v>
      </c>
      <c s="37">
        <v>4</v>
      </c>
      <c s="36">
        <v>0.000401</v>
      </c>
      <c s="36">
        <f>ROUND(G497*H497,6)</f>
      </c>
      <c r="L497" s="38">
        <v>0</v>
      </c>
      <c s="32">
        <f>ROUND(ROUND(L497,2)*ROUND(G497,3),2)</f>
      </c>
      <c s="36" t="s">
        <v>761</v>
      </c>
      <c>
        <f>(M497*21)/100</f>
      </c>
      <c t="s">
        <v>28</v>
      </c>
    </row>
    <row r="498" spans="1:5" ht="25.5">
      <c r="A498" s="35" t="s">
        <v>56</v>
      </c>
      <c r="E498" s="39" t="s">
        <v>1640</v>
      </c>
    </row>
    <row r="499" spans="1:5" ht="12.75">
      <c r="A499" s="35" t="s">
        <v>57</v>
      </c>
      <c r="E499" s="40" t="s">
        <v>1641</v>
      </c>
    </row>
    <row r="500" spans="1:5" ht="12.75">
      <c r="A500" t="s">
        <v>58</v>
      </c>
      <c r="E500" s="39" t="s">
        <v>5</v>
      </c>
    </row>
    <row r="501" spans="1:16" ht="25.5">
      <c r="A501" t="s">
        <v>50</v>
      </c>
      <c s="34" t="s">
        <v>186</v>
      </c>
      <c s="34" t="s">
        <v>1642</v>
      </c>
      <c s="35" t="s">
        <v>5</v>
      </c>
      <c s="6" t="s">
        <v>1643</v>
      </c>
      <c s="36" t="s">
        <v>54</v>
      </c>
      <c s="37">
        <v>4</v>
      </c>
      <c s="36">
        <v>0.017</v>
      </c>
      <c s="36">
        <f>ROUND(G501*H501,6)</f>
      </c>
      <c r="L501" s="38">
        <v>0</v>
      </c>
      <c s="32">
        <f>ROUND(ROUND(L501,2)*ROUND(G501,3),2)</f>
      </c>
      <c s="36" t="s">
        <v>761</v>
      </c>
      <c>
        <f>(M501*21)/100</f>
      </c>
      <c t="s">
        <v>28</v>
      </c>
    </row>
    <row r="502" spans="1:5" ht="25.5">
      <c r="A502" s="35" t="s">
        <v>56</v>
      </c>
      <c r="E502" s="39" t="s">
        <v>1643</v>
      </c>
    </row>
    <row r="503" spans="1:5" ht="12.75">
      <c r="A503" s="35" t="s">
        <v>57</v>
      </c>
      <c r="E503" s="40" t="s">
        <v>1641</v>
      </c>
    </row>
    <row r="504" spans="1:5" ht="12.75">
      <c r="A504" t="s">
        <v>58</v>
      </c>
      <c r="E504" s="39" t="s">
        <v>5</v>
      </c>
    </row>
    <row r="505" spans="1:16" ht="25.5">
      <c r="A505" t="s">
        <v>50</v>
      </c>
      <c s="34" t="s">
        <v>189</v>
      </c>
      <c s="34" t="s">
        <v>1644</v>
      </c>
      <c s="35" t="s">
        <v>5</v>
      </c>
      <c s="6" t="s">
        <v>1645</v>
      </c>
      <c s="36" t="s">
        <v>54</v>
      </c>
      <c s="37">
        <v>4</v>
      </c>
      <c s="36">
        <v>0.043</v>
      </c>
      <c s="36">
        <f>ROUND(G505*H505,6)</f>
      </c>
      <c r="L505" s="38">
        <v>0</v>
      </c>
      <c s="32">
        <f>ROUND(ROUND(L505,2)*ROUND(G505,3),2)</f>
      </c>
      <c s="36" t="s">
        <v>55</v>
      </c>
      <c>
        <f>(M505*21)/100</f>
      </c>
      <c t="s">
        <v>28</v>
      </c>
    </row>
    <row r="506" spans="1:5" ht="25.5">
      <c r="A506" s="35" t="s">
        <v>56</v>
      </c>
      <c r="E506" s="39" t="s">
        <v>1646</v>
      </c>
    </row>
    <row r="507" spans="1:5" ht="12.75">
      <c r="A507" s="35" t="s">
        <v>57</v>
      </c>
      <c r="E507" s="40" t="s">
        <v>5</v>
      </c>
    </row>
    <row r="508" spans="1:5" ht="12.75">
      <c r="A508" t="s">
        <v>58</v>
      </c>
      <c r="E508" s="39" t="s">
        <v>5</v>
      </c>
    </row>
    <row r="509" spans="1:16" ht="25.5">
      <c r="A509" t="s">
        <v>50</v>
      </c>
      <c s="34" t="s">
        <v>192</v>
      </c>
      <c s="34" t="s">
        <v>1647</v>
      </c>
      <c s="35" t="s">
        <v>5</v>
      </c>
      <c s="6" t="s">
        <v>1648</v>
      </c>
      <c s="36" t="s">
        <v>54</v>
      </c>
      <c s="37">
        <v>20</v>
      </c>
      <c s="36">
        <v>0</v>
      </c>
      <c s="36">
        <f>ROUND(G509*H509,6)</f>
      </c>
      <c r="L509" s="38">
        <v>0</v>
      </c>
      <c s="32">
        <f>ROUND(ROUND(L509,2)*ROUND(G509,3),2)</f>
      </c>
      <c s="36" t="s">
        <v>761</v>
      </c>
      <c>
        <f>(M509*21)/100</f>
      </c>
      <c t="s">
        <v>28</v>
      </c>
    </row>
    <row r="510" spans="1:5" ht="25.5">
      <c r="A510" s="35" t="s">
        <v>56</v>
      </c>
      <c r="E510" s="39" t="s">
        <v>1648</v>
      </c>
    </row>
    <row r="511" spans="1:5" ht="76.5">
      <c r="A511" s="35" t="s">
        <v>57</v>
      </c>
      <c r="E511" s="40" t="s">
        <v>1649</v>
      </c>
    </row>
    <row r="512" spans="1:5" ht="12.75">
      <c r="A512" t="s">
        <v>58</v>
      </c>
      <c r="E512" s="39" t="s">
        <v>5</v>
      </c>
    </row>
    <row r="513" spans="1:16" ht="25.5">
      <c r="A513" t="s">
        <v>50</v>
      </c>
      <c s="34" t="s">
        <v>195</v>
      </c>
      <c s="34" t="s">
        <v>1650</v>
      </c>
      <c s="35" t="s">
        <v>5</v>
      </c>
      <c s="6" t="s">
        <v>1651</v>
      </c>
      <c s="36" t="s">
        <v>54</v>
      </c>
      <c s="37">
        <v>21</v>
      </c>
      <c s="36">
        <v>0</v>
      </c>
      <c s="36">
        <f>ROUND(G513*H513,6)</f>
      </c>
      <c r="L513" s="38">
        <v>0</v>
      </c>
      <c s="32">
        <f>ROUND(ROUND(L513,2)*ROUND(G513,3),2)</f>
      </c>
      <c s="36" t="s">
        <v>761</v>
      </c>
      <c>
        <f>(M513*21)/100</f>
      </c>
      <c t="s">
        <v>28</v>
      </c>
    </row>
    <row r="514" spans="1:5" ht="25.5">
      <c r="A514" s="35" t="s">
        <v>56</v>
      </c>
      <c r="E514" s="39" t="s">
        <v>1651</v>
      </c>
    </row>
    <row r="515" spans="1:5" ht="76.5">
      <c r="A515" s="35" t="s">
        <v>57</v>
      </c>
      <c r="E515" s="40" t="s">
        <v>1652</v>
      </c>
    </row>
    <row r="516" spans="1:5" ht="12.75">
      <c r="A516" t="s">
        <v>58</v>
      </c>
      <c r="E516" s="39" t="s">
        <v>5</v>
      </c>
    </row>
    <row r="517" spans="1:16" ht="25.5">
      <c r="A517" t="s">
        <v>50</v>
      </c>
      <c s="34" t="s">
        <v>198</v>
      </c>
      <c s="34" t="s">
        <v>1653</v>
      </c>
      <c s="35" t="s">
        <v>5</v>
      </c>
      <c s="6" t="s">
        <v>1654</v>
      </c>
      <c s="36" t="s">
        <v>54</v>
      </c>
      <c s="37">
        <v>17</v>
      </c>
      <c s="36">
        <v>0</v>
      </c>
      <c s="36">
        <f>ROUND(G517*H517,6)</f>
      </c>
      <c r="L517" s="38">
        <v>0</v>
      </c>
      <c s="32">
        <f>ROUND(ROUND(L517,2)*ROUND(G517,3),2)</f>
      </c>
      <c s="36" t="s">
        <v>761</v>
      </c>
      <c>
        <f>(M517*21)/100</f>
      </c>
      <c t="s">
        <v>28</v>
      </c>
    </row>
    <row r="518" spans="1:5" ht="25.5">
      <c r="A518" s="35" t="s">
        <v>56</v>
      </c>
      <c r="E518" s="39" t="s">
        <v>1654</v>
      </c>
    </row>
    <row r="519" spans="1:5" ht="63.75">
      <c r="A519" s="35" t="s">
        <v>57</v>
      </c>
      <c r="E519" s="40" t="s">
        <v>1655</v>
      </c>
    </row>
    <row r="520" spans="1:5" ht="12.75">
      <c r="A520" t="s">
        <v>58</v>
      </c>
      <c r="E520" s="39" t="s">
        <v>5</v>
      </c>
    </row>
    <row r="521" spans="1:16" ht="12.75">
      <c r="A521" t="s">
        <v>50</v>
      </c>
      <c s="34" t="s">
        <v>201</v>
      </c>
      <c s="34" t="s">
        <v>1656</v>
      </c>
      <c s="35" t="s">
        <v>5</v>
      </c>
      <c s="6" t="s">
        <v>1657</v>
      </c>
      <c s="36" t="s">
        <v>1658</v>
      </c>
      <c s="37">
        <v>58</v>
      </c>
      <c s="36">
        <v>0.0002</v>
      </c>
      <c s="36">
        <f>ROUND(G521*H521,6)</f>
      </c>
      <c r="L521" s="38">
        <v>0</v>
      </c>
      <c s="32">
        <f>ROUND(ROUND(L521,2)*ROUND(G521,3),2)</f>
      </c>
      <c s="36" t="s">
        <v>761</v>
      </c>
      <c>
        <f>(M521*21)/100</f>
      </c>
      <c t="s">
        <v>28</v>
      </c>
    </row>
    <row r="522" spans="1:5" ht="12.75">
      <c r="A522" s="35" t="s">
        <v>56</v>
      </c>
      <c r="E522" s="39" t="s">
        <v>1657</v>
      </c>
    </row>
    <row r="523" spans="1:5" ht="12.75">
      <c r="A523" s="35" t="s">
        <v>57</v>
      </c>
      <c r="E523" s="40" t="s">
        <v>1659</v>
      </c>
    </row>
    <row r="524" spans="1:5" ht="12.75">
      <c r="A524" t="s">
        <v>58</v>
      </c>
      <c r="E524" s="39" t="s">
        <v>5</v>
      </c>
    </row>
    <row r="525" spans="1:16" ht="12.75">
      <c r="A525" t="s">
        <v>50</v>
      </c>
      <c s="34" t="s">
        <v>204</v>
      </c>
      <c s="34" t="s">
        <v>1660</v>
      </c>
      <c s="35" t="s">
        <v>5</v>
      </c>
      <c s="6" t="s">
        <v>1661</v>
      </c>
      <c s="36" t="s">
        <v>68</v>
      </c>
      <c s="37">
        <v>73.99</v>
      </c>
      <c s="36">
        <v>0.0024</v>
      </c>
      <c s="36">
        <f>ROUND(G525*H525,6)</f>
      </c>
      <c r="L525" s="38">
        <v>0</v>
      </c>
      <c s="32">
        <f>ROUND(ROUND(L525,2)*ROUND(G525,3),2)</f>
      </c>
      <c s="36" t="s">
        <v>761</v>
      </c>
      <c>
        <f>(M525*21)/100</f>
      </c>
      <c t="s">
        <v>28</v>
      </c>
    </row>
    <row r="526" spans="1:5" ht="12.75">
      <c r="A526" s="35" t="s">
        <v>56</v>
      </c>
      <c r="E526" s="39" t="s">
        <v>1661</v>
      </c>
    </row>
    <row r="527" spans="1:5" ht="293.25">
      <c r="A527" s="35" t="s">
        <v>57</v>
      </c>
      <c r="E527" s="40" t="s">
        <v>1662</v>
      </c>
    </row>
    <row r="528" spans="1:5" ht="12.75">
      <c r="A528" t="s">
        <v>58</v>
      </c>
      <c r="E528" s="39" t="s">
        <v>5</v>
      </c>
    </row>
    <row r="529" spans="1:16" ht="25.5">
      <c r="A529" t="s">
        <v>50</v>
      </c>
      <c s="34" t="s">
        <v>207</v>
      </c>
      <c s="34" t="s">
        <v>1663</v>
      </c>
      <c s="35" t="s">
        <v>5</v>
      </c>
      <c s="6" t="s">
        <v>1664</v>
      </c>
      <c s="36" t="s">
        <v>54</v>
      </c>
      <c s="37">
        <v>31</v>
      </c>
      <c s="36">
        <v>0</v>
      </c>
      <c s="36">
        <f>ROUND(G529*H529,6)</f>
      </c>
      <c r="L529" s="38">
        <v>0</v>
      </c>
      <c s="32">
        <f>ROUND(ROUND(L529,2)*ROUND(G529,3),2)</f>
      </c>
      <c s="36" t="s">
        <v>761</v>
      </c>
      <c>
        <f>(M529*21)/100</f>
      </c>
      <c t="s">
        <v>28</v>
      </c>
    </row>
    <row r="530" spans="1:5" ht="25.5">
      <c r="A530" s="35" t="s">
        <v>56</v>
      </c>
      <c r="E530" s="39" t="s">
        <v>1664</v>
      </c>
    </row>
    <row r="531" spans="1:5" ht="89.25">
      <c r="A531" s="35" t="s">
        <v>57</v>
      </c>
      <c r="E531" s="40" t="s">
        <v>1665</v>
      </c>
    </row>
    <row r="532" spans="1:5" ht="12.75">
      <c r="A532" t="s">
        <v>58</v>
      </c>
      <c r="E532" s="39" t="s">
        <v>5</v>
      </c>
    </row>
    <row r="533" spans="1:16" ht="12.75">
      <c r="A533" t="s">
        <v>50</v>
      </c>
      <c s="34" t="s">
        <v>210</v>
      </c>
      <c s="34" t="s">
        <v>1666</v>
      </c>
      <c s="35" t="s">
        <v>5</v>
      </c>
      <c s="6" t="s">
        <v>1667</v>
      </c>
      <c s="36" t="s">
        <v>54</v>
      </c>
      <c s="37">
        <v>1</v>
      </c>
      <c s="36">
        <v>0.00092</v>
      </c>
      <c s="36">
        <f>ROUND(G533*H533,6)</f>
      </c>
      <c r="L533" s="38">
        <v>0</v>
      </c>
      <c s="32">
        <f>ROUND(ROUND(L533,2)*ROUND(G533,3),2)</f>
      </c>
      <c s="36" t="s">
        <v>761</v>
      </c>
      <c>
        <f>(M533*21)/100</f>
      </c>
      <c t="s">
        <v>28</v>
      </c>
    </row>
    <row r="534" spans="1:5" ht="12.75">
      <c r="A534" s="35" t="s">
        <v>56</v>
      </c>
      <c r="E534" s="39" t="s">
        <v>1667</v>
      </c>
    </row>
    <row r="535" spans="1:5" ht="12.75">
      <c r="A535" s="35" t="s">
        <v>57</v>
      </c>
      <c r="E535" s="40" t="s">
        <v>1633</v>
      </c>
    </row>
    <row r="536" spans="1:5" ht="12.75">
      <c r="A536" t="s">
        <v>58</v>
      </c>
      <c r="E536" s="39" t="s">
        <v>5</v>
      </c>
    </row>
    <row r="537" spans="1:16" ht="12.75">
      <c r="A537" t="s">
        <v>50</v>
      </c>
      <c s="34" t="s">
        <v>213</v>
      </c>
      <c s="34" t="s">
        <v>1668</v>
      </c>
      <c s="35" t="s">
        <v>5</v>
      </c>
      <c s="6" t="s">
        <v>1669</v>
      </c>
      <c s="36" t="s">
        <v>54</v>
      </c>
      <c s="37">
        <v>18</v>
      </c>
      <c s="36">
        <v>0.00108</v>
      </c>
      <c s="36">
        <f>ROUND(G537*H537,6)</f>
      </c>
      <c r="L537" s="38">
        <v>0</v>
      </c>
      <c s="32">
        <f>ROUND(ROUND(L537,2)*ROUND(G537,3),2)</f>
      </c>
      <c s="36" t="s">
        <v>761</v>
      </c>
      <c>
        <f>(M537*21)/100</f>
      </c>
      <c t="s">
        <v>28</v>
      </c>
    </row>
    <row r="538" spans="1:5" ht="12.75">
      <c r="A538" s="35" t="s">
        <v>56</v>
      </c>
      <c r="E538" s="39" t="s">
        <v>1669</v>
      </c>
    </row>
    <row r="539" spans="1:5" ht="38.25">
      <c r="A539" s="35" t="s">
        <v>57</v>
      </c>
      <c r="E539" s="40" t="s">
        <v>1670</v>
      </c>
    </row>
    <row r="540" spans="1:5" ht="12.75">
      <c r="A540" t="s">
        <v>58</v>
      </c>
      <c r="E540" s="39" t="s">
        <v>5</v>
      </c>
    </row>
    <row r="541" spans="1:16" ht="12.75">
      <c r="A541" t="s">
        <v>50</v>
      </c>
      <c s="34" t="s">
        <v>216</v>
      </c>
      <c s="34" t="s">
        <v>1671</v>
      </c>
      <c s="35" t="s">
        <v>5</v>
      </c>
      <c s="6" t="s">
        <v>1672</v>
      </c>
      <c s="36" t="s">
        <v>54</v>
      </c>
      <c s="37">
        <v>11</v>
      </c>
      <c s="36">
        <v>0.00123</v>
      </c>
      <c s="36">
        <f>ROUND(G541*H541,6)</f>
      </c>
      <c r="L541" s="38">
        <v>0</v>
      </c>
      <c s="32">
        <f>ROUND(ROUND(L541,2)*ROUND(G541,3),2)</f>
      </c>
      <c s="36" t="s">
        <v>761</v>
      </c>
      <c>
        <f>(M541*21)/100</f>
      </c>
      <c t="s">
        <v>28</v>
      </c>
    </row>
    <row r="542" spans="1:5" ht="12.75">
      <c r="A542" s="35" t="s">
        <v>56</v>
      </c>
      <c r="E542" s="39" t="s">
        <v>1672</v>
      </c>
    </row>
    <row r="543" spans="1:5" ht="38.25">
      <c r="A543" s="35" t="s">
        <v>57</v>
      </c>
      <c r="E543" s="40" t="s">
        <v>1673</v>
      </c>
    </row>
    <row r="544" spans="1:5" ht="12.75">
      <c r="A544" t="s">
        <v>58</v>
      </c>
      <c r="E544" s="39" t="s">
        <v>5</v>
      </c>
    </row>
    <row r="545" spans="1:16" ht="12.75">
      <c r="A545" t="s">
        <v>50</v>
      </c>
      <c s="34" t="s">
        <v>218</v>
      </c>
      <c s="34" t="s">
        <v>1674</v>
      </c>
      <c s="35" t="s">
        <v>5</v>
      </c>
      <c s="6" t="s">
        <v>1675</v>
      </c>
      <c s="36" t="s">
        <v>54</v>
      </c>
      <c s="37">
        <v>1</v>
      </c>
      <c s="36">
        <v>0.00139</v>
      </c>
      <c s="36">
        <f>ROUND(G545*H545,6)</f>
      </c>
      <c r="L545" s="38">
        <v>0</v>
      </c>
      <c s="32">
        <f>ROUND(ROUND(L545,2)*ROUND(G545,3),2)</f>
      </c>
      <c s="36" t="s">
        <v>761</v>
      </c>
      <c>
        <f>(M545*21)/100</f>
      </c>
      <c t="s">
        <v>28</v>
      </c>
    </row>
    <row r="546" spans="1:5" ht="12.75">
      <c r="A546" s="35" t="s">
        <v>56</v>
      </c>
      <c r="E546" s="39" t="s">
        <v>1675</v>
      </c>
    </row>
    <row r="547" spans="1:5" ht="12.75">
      <c r="A547" s="35" t="s">
        <v>57</v>
      </c>
      <c r="E547" s="40" t="s">
        <v>1676</v>
      </c>
    </row>
    <row r="548" spans="1:5" ht="12.75">
      <c r="A548" t="s">
        <v>58</v>
      </c>
      <c r="E548" s="39" t="s">
        <v>5</v>
      </c>
    </row>
    <row r="549" spans="1:16" ht="25.5">
      <c r="A549" t="s">
        <v>50</v>
      </c>
      <c s="34" t="s">
        <v>222</v>
      </c>
      <c s="34" t="s">
        <v>1677</v>
      </c>
      <c s="35" t="s">
        <v>5</v>
      </c>
      <c s="6" t="s">
        <v>1678</v>
      </c>
      <c s="36" t="s">
        <v>54</v>
      </c>
      <c s="37">
        <v>4</v>
      </c>
      <c s="36">
        <v>0.02</v>
      </c>
      <c s="36">
        <f>ROUND(G549*H549,6)</f>
      </c>
      <c r="L549" s="38">
        <v>0</v>
      </c>
      <c s="32">
        <f>ROUND(ROUND(L549,2)*ROUND(G549,3),2)</f>
      </c>
      <c s="36" t="s">
        <v>55</v>
      </c>
      <c>
        <f>(M549*21)/100</f>
      </c>
      <c t="s">
        <v>28</v>
      </c>
    </row>
    <row r="550" spans="1:5" ht="25.5">
      <c r="A550" s="35" t="s">
        <v>56</v>
      </c>
      <c r="E550" s="39" t="s">
        <v>1678</v>
      </c>
    </row>
    <row r="551" spans="1:5" ht="12.75">
      <c r="A551" s="35" t="s">
        <v>57</v>
      </c>
      <c r="E551" s="40" t="s">
        <v>5</v>
      </c>
    </row>
    <row r="552" spans="1:5" ht="12.75">
      <c r="A552" t="s">
        <v>58</v>
      </c>
      <c r="E552" s="39" t="s">
        <v>5</v>
      </c>
    </row>
    <row r="553" spans="1:16" ht="25.5">
      <c r="A553" t="s">
        <v>50</v>
      </c>
      <c s="34" t="s">
        <v>225</v>
      </c>
      <c s="34" t="s">
        <v>1679</v>
      </c>
      <c s="35" t="s">
        <v>5</v>
      </c>
      <c s="6" t="s">
        <v>1680</v>
      </c>
      <c s="36" t="s">
        <v>54</v>
      </c>
      <c s="37">
        <v>2</v>
      </c>
      <c s="36">
        <v>0.023</v>
      </c>
      <c s="36">
        <f>ROUND(G553*H553,6)</f>
      </c>
      <c r="L553" s="38">
        <v>0</v>
      </c>
      <c s="32">
        <f>ROUND(ROUND(L553,2)*ROUND(G553,3),2)</f>
      </c>
      <c s="36" t="s">
        <v>55</v>
      </c>
      <c>
        <f>(M553*21)/100</f>
      </c>
      <c t="s">
        <v>28</v>
      </c>
    </row>
    <row r="554" spans="1:5" ht="25.5">
      <c r="A554" s="35" t="s">
        <v>56</v>
      </c>
      <c r="E554" s="39" t="s">
        <v>1680</v>
      </c>
    </row>
    <row r="555" spans="1:5" ht="12.75">
      <c r="A555" s="35" t="s">
        <v>57</v>
      </c>
      <c r="E555" s="40" t="s">
        <v>5</v>
      </c>
    </row>
    <row r="556" spans="1:5" ht="12.75">
      <c r="A556" t="s">
        <v>58</v>
      </c>
      <c r="E556" s="39" t="s">
        <v>5</v>
      </c>
    </row>
    <row r="557" spans="1:16" ht="25.5">
      <c r="A557" t="s">
        <v>50</v>
      </c>
      <c s="34" t="s">
        <v>230</v>
      </c>
      <c s="34" t="s">
        <v>1681</v>
      </c>
      <c s="35" t="s">
        <v>5</v>
      </c>
      <c s="6" t="s">
        <v>1682</v>
      </c>
      <c s="36" t="s">
        <v>459</v>
      </c>
      <c s="37">
        <v>49.8</v>
      </c>
      <c s="36">
        <v>0.003</v>
      </c>
      <c s="36">
        <f>ROUND(G557*H557,6)</f>
      </c>
      <c r="L557" s="38">
        <v>0</v>
      </c>
      <c s="32">
        <f>ROUND(ROUND(L557,2)*ROUND(G557,3),2)</f>
      </c>
      <c s="36" t="s">
        <v>55</v>
      </c>
      <c>
        <f>(M557*21)/100</f>
      </c>
      <c t="s">
        <v>28</v>
      </c>
    </row>
    <row r="558" spans="1:5" ht="38.25">
      <c r="A558" s="35" t="s">
        <v>56</v>
      </c>
      <c r="E558" s="39" t="s">
        <v>1683</v>
      </c>
    </row>
    <row r="559" spans="1:5" ht="12.75">
      <c r="A559" s="35" t="s">
        <v>57</v>
      </c>
      <c r="E559" s="40" t="s">
        <v>5</v>
      </c>
    </row>
    <row r="560" spans="1:5" ht="12.75">
      <c r="A560" t="s">
        <v>58</v>
      </c>
      <c r="E560" s="39" t="s">
        <v>5</v>
      </c>
    </row>
    <row r="561" spans="1:16" ht="25.5">
      <c r="A561" t="s">
        <v>50</v>
      </c>
      <c s="34" t="s">
        <v>233</v>
      </c>
      <c s="34" t="s">
        <v>1684</v>
      </c>
      <c s="35" t="s">
        <v>5</v>
      </c>
      <c s="6" t="s">
        <v>1685</v>
      </c>
      <c s="36" t="s">
        <v>777</v>
      </c>
      <c s="37">
        <v>1.755</v>
      </c>
      <c s="36">
        <v>0</v>
      </c>
      <c s="36">
        <f>ROUND(G561*H561,6)</f>
      </c>
      <c r="L561" s="38">
        <v>0</v>
      </c>
      <c s="32">
        <f>ROUND(ROUND(L561,2)*ROUND(G561,3),2)</f>
      </c>
      <c s="36" t="s">
        <v>761</v>
      </c>
      <c>
        <f>(M561*21)/100</f>
      </c>
      <c t="s">
        <v>28</v>
      </c>
    </row>
    <row r="562" spans="1:5" ht="25.5">
      <c r="A562" s="35" t="s">
        <v>56</v>
      </c>
      <c r="E562" s="39" t="s">
        <v>1685</v>
      </c>
    </row>
    <row r="563" spans="1:5" ht="12.75">
      <c r="A563" s="35" t="s">
        <v>57</v>
      </c>
      <c r="E563" s="40" t="s">
        <v>5</v>
      </c>
    </row>
    <row r="564" spans="1:5" ht="12.75">
      <c r="A564" t="s">
        <v>58</v>
      </c>
      <c r="E564" s="39" t="s">
        <v>5</v>
      </c>
    </row>
    <row r="565" spans="1:13" ht="12.75">
      <c r="A565" t="s">
        <v>47</v>
      </c>
      <c r="C565" s="31" t="s">
        <v>805</v>
      </c>
      <c r="E565" s="33" t="s">
        <v>806</v>
      </c>
      <c r="J565" s="32">
        <f>0</f>
      </c>
      <c s="32">
        <f>0</f>
      </c>
      <c s="32">
        <f>0+L566+L570+L574+L578+L582+L586+L590+L594+L598+L602+L606+L610</f>
      </c>
      <c s="32">
        <f>0+M566+M570+M574+M578+M582+M586+M590+M594+M598+M602+M606+M610</f>
      </c>
    </row>
    <row r="566" spans="1:16" ht="12.75">
      <c r="A566" t="s">
        <v>50</v>
      </c>
      <c s="34" t="s">
        <v>236</v>
      </c>
      <c s="34" t="s">
        <v>1686</v>
      </c>
      <c s="35" t="s">
        <v>5</v>
      </c>
      <c s="6" t="s">
        <v>1687</v>
      </c>
      <c s="36" t="s">
        <v>68</v>
      </c>
      <c s="37">
        <v>13</v>
      </c>
      <c s="36">
        <v>0</v>
      </c>
      <c s="36">
        <f>ROUND(G566*H566,6)</f>
      </c>
      <c r="L566" s="38">
        <v>0</v>
      </c>
      <c s="32">
        <f>ROUND(ROUND(L566,2)*ROUND(G566,3),2)</f>
      </c>
      <c s="36" t="s">
        <v>761</v>
      </c>
      <c>
        <f>(M566*21)/100</f>
      </c>
      <c t="s">
        <v>28</v>
      </c>
    </row>
    <row r="567" spans="1:5" ht="12.75">
      <c r="A567" s="35" t="s">
        <v>56</v>
      </c>
      <c r="E567" s="39" t="s">
        <v>1687</v>
      </c>
    </row>
    <row r="568" spans="1:5" ht="38.25">
      <c r="A568" s="35" t="s">
        <v>57</v>
      </c>
      <c r="E568" s="40" t="s">
        <v>1421</v>
      </c>
    </row>
    <row r="569" spans="1:5" ht="12.75">
      <c r="A569" t="s">
        <v>58</v>
      </c>
      <c r="E569" s="39" t="s">
        <v>5</v>
      </c>
    </row>
    <row r="570" spans="1:16" ht="12.75">
      <c r="A570" t="s">
        <v>50</v>
      </c>
      <c s="34" t="s">
        <v>239</v>
      </c>
      <c s="34" t="s">
        <v>1688</v>
      </c>
      <c s="35" t="s">
        <v>5</v>
      </c>
      <c s="6" t="s">
        <v>1689</v>
      </c>
      <c s="36" t="s">
        <v>54</v>
      </c>
      <c s="37">
        <v>11</v>
      </c>
      <c s="36">
        <v>0.0005</v>
      </c>
      <c s="36">
        <f>ROUND(G570*H570,6)</f>
      </c>
      <c r="L570" s="38">
        <v>0</v>
      </c>
      <c s="32">
        <f>ROUND(ROUND(L570,2)*ROUND(G570,3),2)</f>
      </c>
      <c s="36" t="s">
        <v>761</v>
      </c>
      <c>
        <f>(M570*21)/100</f>
      </c>
      <c t="s">
        <v>28</v>
      </c>
    </row>
    <row r="571" spans="1:5" ht="12.75">
      <c r="A571" s="35" t="s">
        <v>56</v>
      </c>
      <c r="E571" s="39" t="s">
        <v>1689</v>
      </c>
    </row>
    <row r="572" spans="1:5" ht="12.75">
      <c r="A572" s="35" t="s">
        <v>57</v>
      </c>
      <c r="E572" s="40" t="s">
        <v>1424</v>
      </c>
    </row>
    <row r="573" spans="1:5" ht="12.75">
      <c r="A573" t="s">
        <v>58</v>
      </c>
      <c r="E573" s="39" t="s">
        <v>5</v>
      </c>
    </row>
    <row r="574" spans="1:16" ht="12.75">
      <c r="A574" t="s">
        <v>50</v>
      </c>
      <c s="34" t="s">
        <v>242</v>
      </c>
      <c s="34" t="s">
        <v>1690</v>
      </c>
      <c s="35" t="s">
        <v>5</v>
      </c>
      <c s="6" t="s">
        <v>1691</v>
      </c>
      <c s="36" t="s">
        <v>54</v>
      </c>
      <c s="37">
        <v>2</v>
      </c>
      <c s="36">
        <v>0.0005</v>
      </c>
      <c s="36">
        <f>ROUND(G574*H574,6)</f>
      </c>
      <c r="L574" s="38">
        <v>0</v>
      </c>
      <c s="32">
        <f>ROUND(ROUND(L574,2)*ROUND(G574,3),2)</f>
      </c>
      <c s="36" t="s">
        <v>761</v>
      </c>
      <c>
        <f>(M574*21)/100</f>
      </c>
      <c t="s">
        <v>28</v>
      </c>
    </row>
    <row r="575" spans="1:5" ht="12.75">
      <c r="A575" s="35" t="s">
        <v>56</v>
      </c>
      <c r="E575" s="39" t="s">
        <v>1691</v>
      </c>
    </row>
    <row r="576" spans="1:5" ht="12.75">
      <c r="A576" s="35" t="s">
        <v>57</v>
      </c>
      <c r="E576" s="40" t="s">
        <v>1427</v>
      </c>
    </row>
    <row r="577" spans="1:5" ht="12.75">
      <c r="A577" t="s">
        <v>58</v>
      </c>
      <c r="E577" s="39" t="s">
        <v>5</v>
      </c>
    </row>
    <row r="578" spans="1:16" ht="25.5">
      <c r="A578" t="s">
        <v>50</v>
      </c>
      <c s="34" t="s">
        <v>245</v>
      </c>
      <c s="34" t="s">
        <v>1692</v>
      </c>
      <c s="35" t="s">
        <v>5</v>
      </c>
      <c s="6" t="s">
        <v>1693</v>
      </c>
      <c s="36" t="s">
        <v>54</v>
      </c>
      <c s="37">
        <v>1</v>
      </c>
      <c s="36">
        <v>0</v>
      </c>
      <c s="36">
        <f>ROUND(G578*H578,6)</f>
      </c>
      <c r="L578" s="38">
        <v>0</v>
      </c>
      <c s="32">
        <f>ROUND(ROUND(L578,2)*ROUND(G578,3),2)</f>
      </c>
      <c s="36" t="s">
        <v>55</v>
      </c>
      <c>
        <f>(M578*21)/100</f>
      </c>
      <c t="s">
        <v>28</v>
      </c>
    </row>
    <row r="579" spans="1:5" ht="25.5">
      <c r="A579" s="35" t="s">
        <v>56</v>
      </c>
      <c r="E579" s="39" t="s">
        <v>1693</v>
      </c>
    </row>
    <row r="580" spans="1:5" ht="12.75">
      <c r="A580" s="35" t="s">
        <v>57</v>
      </c>
      <c r="E580" s="40" t="s">
        <v>5</v>
      </c>
    </row>
    <row r="581" spans="1:5" ht="12.75">
      <c r="A581" t="s">
        <v>58</v>
      </c>
      <c r="E581" s="39" t="s">
        <v>5</v>
      </c>
    </row>
    <row r="582" spans="1:16" ht="25.5">
      <c r="A582" t="s">
        <v>50</v>
      </c>
      <c s="34" t="s">
        <v>248</v>
      </c>
      <c s="34" t="s">
        <v>1694</v>
      </c>
      <c s="35" t="s">
        <v>5</v>
      </c>
      <c s="6" t="s">
        <v>1695</v>
      </c>
      <c s="36" t="s">
        <v>54</v>
      </c>
      <c s="37">
        <v>1</v>
      </c>
      <c s="36">
        <v>0</v>
      </c>
      <c s="36">
        <f>ROUND(G582*H582,6)</f>
      </c>
      <c r="L582" s="38">
        <v>0</v>
      </c>
      <c s="32">
        <f>ROUND(ROUND(L582,2)*ROUND(G582,3),2)</f>
      </c>
      <c s="36" t="s">
        <v>55</v>
      </c>
      <c>
        <f>(M582*21)/100</f>
      </c>
      <c t="s">
        <v>28</v>
      </c>
    </row>
    <row r="583" spans="1:5" ht="25.5">
      <c r="A583" s="35" t="s">
        <v>56</v>
      </c>
      <c r="E583" s="39" t="s">
        <v>1695</v>
      </c>
    </row>
    <row r="584" spans="1:5" ht="12.75">
      <c r="A584" s="35" t="s">
        <v>57</v>
      </c>
      <c r="E584" s="40" t="s">
        <v>5</v>
      </c>
    </row>
    <row r="585" spans="1:5" ht="12.75">
      <c r="A585" t="s">
        <v>58</v>
      </c>
      <c r="E585" s="39" t="s">
        <v>5</v>
      </c>
    </row>
    <row r="586" spans="1:16" ht="25.5">
      <c r="A586" t="s">
        <v>50</v>
      </c>
      <c s="34" t="s">
        <v>251</v>
      </c>
      <c s="34" t="s">
        <v>1696</v>
      </c>
      <c s="35" t="s">
        <v>5</v>
      </c>
      <c s="6" t="s">
        <v>1697</v>
      </c>
      <c s="36" t="s">
        <v>54</v>
      </c>
      <c s="37">
        <v>1</v>
      </c>
      <c s="36">
        <v>0</v>
      </c>
      <c s="36">
        <f>ROUND(G586*H586,6)</f>
      </c>
      <c r="L586" s="38">
        <v>0</v>
      </c>
      <c s="32">
        <f>ROUND(ROUND(L586,2)*ROUND(G586,3),2)</f>
      </c>
      <c s="36" t="s">
        <v>55</v>
      </c>
      <c>
        <f>(M586*21)/100</f>
      </c>
      <c t="s">
        <v>28</v>
      </c>
    </row>
    <row r="587" spans="1:5" ht="25.5">
      <c r="A587" s="35" t="s">
        <v>56</v>
      </c>
      <c r="E587" s="39" t="s">
        <v>1697</v>
      </c>
    </row>
    <row r="588" spans="1:5" ht="12.75">
      <c r="A588" s="35" t="s">
        <v>57</v>
      </c>
      <c r="E588" s="40" t="s">
        <v>5</v>
      </c>
    </row>
    <row r="589" spans="1:5" ht="12.75">
      <c r="A589" t="s">
        <v>58</v>
      </c>
      <c r="E589" s="39" t="s">
        <v>5</v>
      </c>
    </row>
    <row r="590" spans="1:16" ht="25.5">
      <c r="A590" t="s">
        <v>50</v>
      </c>
      <c s="34" t="s">
        <v>254</v>
      </c>
      <c s="34" t="s">
        <v>1698</v>
      </c>
      <c s="35" t="s">
        <v>5</v>
      </c>
      <c s="6" t="s">
        <v>1699</v>
      </c>
      <c s="36" t="s">
        <v>54</v>
      </c>
      <c s="37">
        <v>2</v>
      </c>
      <c s="36">
        <v>0</v>
      </c>
      <c s="36">
        <f>ROUND(G590*H590,6)</f>
      </c>
      <c r="L590" s="38">
        <v>0</v>
      </c>
      <c s="32">
        <f>ROUND(ROUND(L590,2)*ROUND(G590,3),2)</f>
      </c>
      <c s="36" t="s">
        <v>55</v>
      </c>
      <c>
        <f>(M590*21)/100</f>
      </c>
      <c t="s">
        <v>28</v>
      </c>
    </row>
    <row r="591" spans="1:5" ht="25.5">
      <c r="A591" s="35" t="s">
        <v>56</v>
      </c>
      <c r="E591" s="39" t="s">
        <v>1699</v>
      </c>
    </row>
    <row r="592" spans="1:5" ht="12.75">
      <c r="A592" s="35" t="s">
        <v>57</v>
      </c>
      <c r="E592" s="40" t="s">
        <v>5</v>
      </c>
    </row>
    <row r="593" spans="1:5" ht="12.75">
      <c r="A593" t="s">
        <v>58</v>
      </c>
      <c r="E593" s="39" t="s">
        <v>5</v>
      </c>
    </row>
    <row r="594" spans="1:16" ht="25.5">
      <c r="A594" t="s">
        <v>50</v>
      </c>
      <c s="34" t="s">
        <v>257</v>
      </c>
      <c s="34" t="s">
        <v>1700</v>
      </c>
      <c s="35" t="s">
        <v>5</v>
      </c>
      <c s="6" t="s">
        <v>1701</v>
      </c>
      <c s="36" t="s">
        <v>54</v>
      </c>
      <c s="37">
        <v>1</v>
      </c>
      <c s="36">
        <v>0</v>
      </c>
      <c s="36">
        <f>ROUND(G594*H594,6)</f>
      </c>
      <c r="L594" s="38">
        <v>0</v>
      </c>
      <c s="32">
        <f>ROUND(ROUND(L594,2)*ROUND(G594,3),2)</f>
      </c>
      <c s="36" t="s">
        <v>55</v>
      </c>
      <c>
        <f>(M594*21)/100</f>
      </c>
      <c t="s">
        <v>28</v>
      </c>
    </row>
    <row r="595" spans="1:5" ht="25.5">
      <c r="A595" s="35" t="s">
        <v>56</v>
      </c>
      <c r="E595" s="39" t="s">
        <v>1701</v>
      </c>
    </row>
    <row r="596" spans="1:5" ht="12.75">
      <c r="A596" s="35" t="s">
        <v>57</v>
      </c>
      <c r="E596" s="40" t="s">
        <v>5</v>
      </c>
    </row>
    <row r="597" spans="1:5" ht="12.75">
      <c r="A597" t="s">
        <v>58</v>
      </c>
      <c r="E597" s="39" t="s">
        <v>5</v>
      </c>
    </row>
    <row r="598" spans="1:16" ht="25.5">
      <c r="A598" t="s">
        <v>50</v>
      </c>
      <c s="34" t="s">
        <v>260</v>
      </c>
      <c s="34" t="s">
        <v>1702</v>
      </c>
      <c s="35" t="s">
        <v>5</v>
      </c>
      <c s="6" t="s">
        <v>1703</v>
      </c>
      <c s="36" t="s">
        <v>54</v>
      </c>
      <c s="37">
        <v>2</v>
      </c>
      <c s="36">
        <v>0</v>
      </c>
      <c s="36">
        <f>ROUND(G598*H598,6)</f>
      </c>
      <c r="L598" s="38">
        <v>0</v>
      </c>
      <c s="32">
        <f>ROUND(ROUND(L598,2)*ROUND(G598,3),2)</f>
      </c>
      <c s="36" t="s">
        <v>55</v>
      </c>
      <c>
        <f>(M598*21)/100</f>
      </c>
      <c t="s">
        <v>28</v>
      </c>
    </row>
    <row r="599" spans="1:5" ht="25.5">
      <c r="A599" s="35" t="s">
        <v>56</v>
      </c>
      <c r="E599" s="39" t="s">
        <v>1703</v>
      </c>
    </row>
    <row r="600" spans="1:5" ht="12.75">
      <c r="A600" s="35" t="s">
        <v>57</v>
      </c>
      <c r="E600" s="40" t="s">
        <v>5</v>
      </c>
    </row>
    <row r="601" spans="1:5" ht="12.75">
      <c r="A601" t="s">
        <v>58</v>
      </c>
      <c r="E601" s="39" t="s">
        <v>5</v>
      </c>
    </row>
    <row r="602" spans="1:16" ht="25.5">
      <c r="A602" t="s">
        <v>50</v>
      </c>
      <c s="34" t="s">
        <v>263</v>
      </c>
      <c s="34" t="s">
        <v>1704</v>
      </c>
      <c s="35" t="s">
        <v>5</v>
      </c>
      <c s="6" t="s">
        <v>1705</v>
      </c>
      <c s="36" t="s">
        <v>54</v>
      </c>
      <c s="37">
        <v>1</v>
      </c>
      <c s="36">
        <v>0</v>
      </c>
      <c s="36">
        <f>ROUND(G602*H602,6)</f>
      </c>
      <c r="L602" s="38">
        <v>0</v>
      </c>
      <c s="32">
        <f>ROUND(ROUND(L602,2)*ROUND(G602,3),2)</f>
      </c>
      <c s="36" t="s">
        <v>55</v>
      </c>
      <c>
        <f>(M602*21)/100</f>
      </c>
      <c t="s">
        <v>28</v>
      </c>
    </row>
    <row r="603" spans="1:5" ht="25.5">
      <c r="A603" s="35" t="s">
        <v>56</v>
      </c>
      <c r="E603" s="39" t="s">
        <v>1705</v>
      </c>
    </row>
    <row r="604" spans="1:5" ht="12.75">
      <c r="A604" s="35" t="s">
        <v>57</v>
      </c>
      <c r="E604" s="40" t="s">
        <v>5</v>
      </c>
    </row>
    <row r="605" spans="1:5" ht="12.75">
      <c r="A605" t="s">
        <v>58</v>
      </c>
      <c r="E605" s="39" t="s">
        <v>5</v>
      </c>
    </row>
    <row r="606" spans="1:16" ht="25.5">
      <c r="A606" t="s">
        <v>50</v>
      </c>
      <c s="34" t="s">
        <v>266</v>
      </c>
      <c s="34" t="s">
        <v>1706</v>
      </c>
      <c s="35" t="s">
        <v>5</v>
      </c>
      <c s="6" t="s">
        <v>1707</v>
      </c>
      <c s="36" t="s">
        <v>68</v>
      </c>
      <c s="37">
        <v>25</v>
      </c>
      <c s="36">
        <v>0</v>
      </c>
      <c s="36">
        <f>ROUND(G606*H606,6)</f>
      </c>
      <c r="L606" s="38">
        <v>0</v>
      </c>
      <c s="32">
        <f>ROUND(ROUND(L606,2)*ROUND(G606,3),2)</f>
      </c>
      <c s="36" t="s">
        <v>55</v>
      </c>
      <c>
        <f>(M606*21)/100</f>
      </c>
      <c t="s">
        <v>28</v>
      </c>
    </row>
    <row r="607" spans="1:5" ht="38.25">
      <c r="A607" s="35" t="s">
        <v>56</v>
      </c>
      <c r="E607" s="39" t="s">
        <v>1708</v>
      </c>
    </row>
    <row r="608" spans="1:5" ht="12.75">
      <c r="A608" s="35" t="s">
        <v>57</v>
      </c>
      <c r="E608" s="40" t="s">
        <v>5</v>
      </c>
    </row>
    <row r="609" spans="1:5" ht="12.75">
      <c r="A609" t="s">
        <v>58</v>
      </c>
      <c r="E609" s="39" t="s">
        <v>5</v>
      </c>
    </row>
    <row r="610" spans="1:16" ht="25.5">
      <c r="A610" t="s">
        <v>50</v>
      </c>
      <c s="34" t="s">
        <v>270</v>
      </c>
      <c s="34" t="s">
        <v>934</v>
      </c>
      <c s="35" t="s">
        <v>5</v>
      </c>
      <c s="6" t="s">
        <v>935</v>
      </c>
      <c s="36" t="s">
        <v>936</v>
      </c>
      <c s="37">
        <v>4587.647</v>
      </c>
      <c s="36">
        <v>0</v>
      </c>
      <c s="36">
        <f>ROUND(G610*H610,6)</f>
      </c>
      <c r="L610" s="38">
        <v>0</v>
      </c>
      <c s="32">
        <f>ROUND(ROUND(L610,2)*ROUND(G610,3),2)</f>
      </c>
      <c s="36" t="s">
        <v>761</v>
      </c>
      <c>
        <f>(M610*21)/100</f>
      </c>
      <c t="s">
        <v>28</v>
      </c>
    </row>
    <row r="611" spans="1:5" ht="25.5">
      <c r="A611" s="35" t="s">
        <v>56</v>
      </c>
      <c r="E611" s="39" t="s">
        <v>935</v>
      </c>
    </row>
    <row r="612" spans="1:5" ht="12.75">
      <c r="A612" s="35" t="s">
        <v>57</v>
      </c>
      <c r="E612" s="40" t="s">
        <v>5</v>
      </c>
    </row>
    <row r="613" spans="1:5" ht="12.75">
      <c r="A613" t="s">
        <v>58</v>
      </c>
      <c r="E613" s="39" t="s">
        <v>5</v>
      </c>
    </row>
    <row r="614" spans="1:13" ht="12.75">
      <c r="A614" t="s">
        <v>47</v>
      </c>
      <c r="C614" s="31" t="s">
        <v>1709</v>
      </c>
      <c r="E614" s="33" t="s">
        <v>1710</v>
      </c>
      <c r="J614" s="32">
        <f>0</f>
      </c>
      <c s="32">
        <f>0</f>
      </c>
      <c s="32">
        <f>0+L615+L619+L623+L627+L631+L635+L639+L643+L647+L651+L655+L659+L663+L667+L671+L675+L679</f>
      </c>
      <c s="32">
        <f>0+M615+M619+M623+M627+M631+M635+M639+M643+M647+M651+M655+M659+M663+M667+M671+M675+M679</f>
      </c>
    </row>
    <row r="615" spans="1:16" ht="25.5">
      <c r="A615" t="s">
        <v>50</v>
      </c>
      <c s="34" t="s">
        <v>272</v>
      </c>
      <c s="34" t="s">
        <v>1711</v>
      </c>
      <c s="35" t="s">
        <v>5</v>
      </c>
      <c s="6" t="s">
        <v>1712</v>
      </c>
      <c s="36" t="s">
        <v>459</v>
      </c>
      <c s="37">
        <v>6.7</v>
      </c>
      <c s="36">
        <v>0</v>
      </c>
      <c s="36">
        <f>ROUND(G615*H615,6)</f>
      </c>
      <c r="L615" s="38">
        <v>0</v>
      </c>
      <c s="32">
        <f>ROUND(ROUND(L615,2)*ROUND(G615,3),2)</f>
      </c>
      <c s="36" t="s">
        <v>55</v>
      </c>
      <c>
        <f>(M615*21)/100</f>
      </c>
      <c t="s">
        <v>28</v>
      </c>
    </row>
    <row r="616" spans="1:5" ht="89.25">
      <c r="A616" s="35" t="s">
        <v>56</v>
      </c>
      <c r="E616" s="39" t="s">
        <v>1713</v>
      </c>
    </row>
    <row r="617" spans="1:5" ht="12.75">
      <c r="A617" s="35" t="s">
        <v>57</v>
      </c>
      <c r="E617" s="40" t="s">
        <v>1714</v>
      </c>
    </row>
    <row r="618" spans="1:5" ht="12.75">
      <c r="A618" t="s">
        <v>58</v>
      </c>
      <c r="E618" s="39" t="s">
        <v>5</v>
      </c>
    </row>
    <row r="619" spans="1:16" ht="12.75">
      <c r="A619" t="s">
        <v>50</v>
      </c>
      <c s="34" t="s">
        <v>275</v>
      </c>
      <c s="34" t="s">
        <v>1715</v>
      </c>
      <c s="35" t="s">
        <v>5</v>
      </c>
      <c s="6" t="s">
        <v>1716</v>
      </c>
      <c s="36" t="s">
        <v>459</v>
      </c>
      <c s="37">
        <v>289.7</v>
      </c>
      <c s="36">
        <v>0</v>
      </c>
      <c s="36">
        <f>ROUND(G619*H619,6)</f>
      </c>
      <c r="L619" s="38">
        <v>0</v>
      </c>
      <c s="32">
        <f>ROUND(ROUND(L619,2)*ROUND(G619,3),2)</f>
      </c>
      <c s="36" t="s">
        <v>761</v>
      </c>
      <c>
        <f>(M619*21)/100</f>
      </c>
      <c t="s">
        <v>28</v>
      </c>
    </row>
    <row r="620" spans="1:5" ht="12.75">
      <c r="A620" s="35" t="s">
        <v>56</v>
      </c>
      <c r="E620" s="39" t="s">
        <v>1716</v>
      </c>
    </row>
    <row r="621" spans="1:5" ht="12.75">
      <c r="A621" s="35" t="s">
        <v>57</v>
      </c>
      <c r="E621" s="40" t="s">
        <v>1717</v>
      </c>
    </row>
    <row r="622" spans="1:5" ht="12.75">
      <c r="A622" t="s">
        <v>58</v>
      </c>
      <c r="E622" s="39" t="s">
        <v>5</v>
      </c>
    </row>
    <row r="623" spans="1:16" ht="12.75">
      <c r="A623" t="s">
        <v>50</v>
      </c>
      <c s="34" t="s">
        <v>278</v>
      </c>
      <c s="34" t="s">
        <v>1718</v>
      </c>
      <c s="35" t="s">
        <v>5</v>
      </c>
      <c s="6" t="s">
        <v>1719</v>
      </c>
      <c s="36" t="s">
        <v>459</v>
      </c>
      <c s="37">
        <v>289.7</v>
      </c>
      <c s="36">
        <v>0.0003</v>
      </c>
      <c s="36">
        <f>ROUND(G623*H623,6)</f>
      </c>
      <c r="L623" s="38">
        <v>0</v>
      </c>
      <c s="32">
        <f>ROUND(ROUND(L623,2)*ROUND(G623,3),2)</f>
      </c>
      <c s="36" t="s">
        <v>761</v>
      </c>
      <c>
        <f>(M623*21)/100</f>
      </c>
      <c t="s">
        <v>28</v>
      </c>
    </row>
    <row r="624" spans="1:5" ht="12.75">
      <c r="A624" s="35" t="s">
        <v>56</v>
      </c>
      <c r="E624" s="39" t="s">
        <v>1719</v>
      </c>
    </row>
    <row r="625" spans="1:5" ht="12.75">
      <c r="A625" s="35" t="s">
        <v>57</v>
      </c>
      <c r="E625" s="40" t="s">
        <v>5</v>
      </c>
    </row>
    <row r="626" spans="1:5" ht="12.75">
      <c r="A626" t="s">
        <v>58</v>
      </c>
      <c r="E626" s="39" t="s">
        <v>5</v>
      </c>
    </row>
    <row r="627" spans="1:16" ht="25.5">
      <c r="A627" t="s">
        <v>50</v>
      </c>
      <c s="34" t="s">
        <v>281</v>
      </c>
      <c s="34" t="s">
        <v>1720</v>
      </c>
      <c s="35" t="s">
        <v>5</v>
      </c>
      <c s="6" t="s">
        <v>1721</v>
      </c>
      <c s="36" t="s">
        <v>459</v>
      </c>
      <c s="37">
        <v>66.7</v>
      </c>
      <c s="36">
        <v>0.0075</v>
      </c>
      <c s="36">
        <f>ROUND(G627*H627,6)</f>
      </c>
      <c r="L627" s="38">
        <v>0</v>
      </c>
      <c s="32">
        <f>ROUND(ROUND(L627,2)*ROUND(G627,3),2)</f>
      </c>
      <c s="36" t="s">
        <v>55</v>
      </c>
      <c>
        <f>(M627*21)/100</f>
      </c>
      <c t="s">
        <v>28</v>
      </c>
    </row>
    <row r="628" spans="1:5" ht="25.5">
      <c r="A628" s="35" t="s">
        <v>56</v>
      </c>
      <c r="E628" s="39" t="s">
        <v>1721</v>
      </c>
    </row>
    <row r="629" spans="1:5" ht="25.5">
      <c r="A629" s="35" t="s">
        <v>57</v>
      </c>
      <c r="E629" s="42" t="s">
        <v>1722</v>
      </c>
    </row>
    <row r="630" spans="1:5" ht="12.75">
      <c r="A630" t="s">
        <v>58</v>
      </c>
      <c r="E630" s="39" t="s">
        <v>5</v>
      </c>
    </row>
    <row r="631" spans="1:16" ht="12.75">
      <c r="A631" t="s">
        <v>50</v>
      </c>
      <c s="34" t="s">
        <v>284</v>
      </c>
      <c s="34" t="s">
        <v>1723</v>
      </c>
      <c s="35" t="s">
        <v>5</v>
      </c>
      <c s="6" t="s">
        <v>1724</v>
      </c>
      <c s="36" t="s">
        <v>459</v>
      </c>
      <c s="37">
        <v>73.37</v>
      </c>
      <c s="36">
        <v>0.0177</v>
      </c>
      <c s="36">
        <f>ROUND(G631*H631,6)</f>
      </c>
      <c r="L631" s="38">
        <v>0</v>
      </c>
      <c s="32">
        <f>ROUND(ROUND(L631,2)*ROUND(G631,3),2)</f>
      </c>
      <c s="36" t="s">
        <v>55</v>
      </c>
      <c>
        <f>(M631*21)/100</f>
      </c>
      <c t="s">
        <v>28</v>
      </c>
    </row>
    <row r="632" spans="1:5" ht="12.75">
      <c r="A632" s="35" t="s">
        <v>56</v>
      </c>
      <c r="E632" s="39" t="s">
        <v>1724</v>
      </c>
    </row>
    <row r="633" spans="1:5" ht="12.75">
      <c r="A633" s="35" t="s">
        <v>57</v>
      </c>
      <c r="E633" s="40" t="s">
        <v>5</v>
      </c>
    </row>
    <row r="634" spans="1:5" ht="12.75">
      <c r="A634" t="s">
        <v>58</v>
      </c>
      <c r="E634" s="39" t="s">
        <v>5</v>
      </c>
    </row>
    <row r="635" spans="1:16" ht="25.5">
      <c r="A635" t="s">
        <v>50</v>
      </c>
      <c s="34" t="s">
        <v>287</v>
      </c>
      <c s="34" t="s">
        <v>1720</v>
      </c>
      <c s="35" t="s">
        <v>80</v>
      </c>
      <c s="6" t="s">
        <v>1721</v>
      </c>
      <c s="36" t="s">
        <v>459</v>
      </c>
      <c s="37">
        <v>180.88</v>
      </c>
      <c s="36">
        <v>0.0075</v>
      </c>
      <c s="36">
        <f>ROUND(G635*H635,6)</f>
      </c>
      <c r="L635" s="38">
        <v>0</v>
      </c>
      <c s="32">
        <f>ROUND(ROUND(L635,2)*ROUND(G635,3),2)</f>
      </c>
      <c s="36" t="s">
        <v>55</v>
      </c>
      <c>
        <f>(M635*21)/100</f>
      </c>
      <c t="s">
        <v>28</v>
      </c>
    </row>
    <row r="636" spans="1:5" ht="25.5">
      <c r="A636" s="35" t="s">
        <v>56</v>
      </c>
      <c r="E636" s="39" t="s">
        <v>1721</v>
      </c>
    </row>
    <row r="637" spans="1:5" ht="51">
      <c r="A637" s="35" t="s">
        <v>57</v>
      </c>
      <c r="E637" s="40" t="s">
        <v>1725</v>
      </c>
    </row>
    <row r="638" spans="1:5" ht="12.75">
      <c r="A638" t="s">
        <v>58</v>
      </c>
      <c r="E638" s="39" t="s">
        <v>5</v>
      </c>
    </row>
    <row r="639" spans="1:16" ht="12.75">
      <c r="A639" t="s">
        <v>50</v>
      </c>
      <c s="34" t="s">
        <v>290</v>
      </c>
      <c s="34" t="s">
        <v>1723</v>
      </c>
      <c s="35" t="s">
        <v>80</v>
      </c>
      <c s="6" t="s">
        <v>1724</v>
      </c>
      <c s="36" t="s">
        <v>459</v>
      </c>
      <c s="37">
        <v>198.968</v>
      </c>
      <c s="36">
        <v>0.0177</v>
      </c>
      <c s="36">
        <f>ROUND(G639*H639,6)</f>
      </c>
      <c r="L639" s="38">
        <v>0</v>
      </c>
      <c s="32">
        <f>ROUND(ROUND(L639,2)*ROUND(G639,3),2)</f>
      </c>
      <c s="36" t="s">
        <v>55</v>
      </c>
      <c>
        <f>(M639*21)/100</f>
      </c>
      <c t="s">
        <v>28</v>
      </c>
    </row>
    <row r="640" spans="1:5" ht="12.75">
      <c r="A640" s="35" t="s">
        <v>56</v>
      </c>
      <c r="E640" s="39" t="s">
        <v>1724</v>
      </c>
    </row>
    <row r="641" spans="1:5" ht="12.75">
      <c r="A641" s="35" t="s">
        <v>57</v>
      </c>
      <c r="E641" s="40" t="s">
        <v>5</v>
      </c>
    </row>
    <row r="642" spans="1:5" ht="12.75">
      <c r="A642" t="s">
        <v>58</v>
      </c>
      <c r="E642" s="39" t="s">
        <v>5</v>
      </c>
    </row>
    <row r="643" spans="1:16" ht="25.5">
      <c r="A643" t="s">
        <v>50</v>
      </c>
      <c s="34" t="s">
        <v>293</v>
      </c>
      <c s="34" t="s">
        <v>1726</v>
      </c>
      <c s="35" t="s">
        <v>5</v>
      </c>
      <c s="6" t="s">
        <v>1727</v>
      </c>
      <c s="36" t="s">
        <v>459</v>
      </c>
      <c s="37">
        <v>24.32</v>
      </c>
      <c s="36">
        <v>0.009</v>
      </c>
      <c s="36">
        <f>ROUND(G643*H643,6)</f>
      </c>
      <c r="L643" s="38">
        <v>0</v>
      </c>
      <c s="32">
        <f>ROUND(ROUND(L643,2)*ROUND(G643,3),2)</f>
      </c>
      <c s="36" t="s">
        <v>761</v>
      </c>
      <c>
        <f>(M643*21)/100</f>
      </c>
      <c t="s">
        <v>28</v>
      </c>
    </row>
    <row r="644" spans="1:5" ht="25.5">
      <c r="A644" s="35" t="s">
        <v>56</v>
      </c>
      <c r="E644" s="39" t="s">
        <v>1727</v>
      </c>
    </row>
    <row r="645" spans="1:5" ht="25.5">
      <c r="A645" s="35" t="s">
        <v>57</v>
      </c>
      <c r="E645" s="42" t="s">
        <v>1728</v>
      </c>
    </row>
    <row r="646" spans="1:5" ht="12.75">
      <c r="A646" t="s">
        <v>58</v>
      </c>
      <c r="E646" s="39" t="s">
        <v>5</v>
      </c>
    </row>
    <row r="647" spans="1:16" ht="25.5">
      <c r="A647" t="s">
        <v>50</v>
      </c>
      <c s="34" t="s">
        <v>296</v>
      </c>
      <c s="34" t="s">
        <v>1729</v>
      </c>
      <c s="35" t="s">
        <v>5</v>
      </c>
      <c s="6" t="s">
        <v>1730</v>
      </c>
      <c s="36" t="s">
        <v>459</v>
      </c>
      <c s="37">
        <v>27.968</v>
      </c>
      <c s="36">
        <v>0.023</v>
      </c>
      <c s="36">
        <f>ROUND(G647*H647,6)</f>
      </c>
      <c r="L647" s="38">
        <v>0</v>
      </c>
      <c s="32">
        <f>ROUND(ROUND(L647,2)*ROUND(G647,3),2)</f>
      </c>
      <c s="36" t="s">
        <v>761</v>
      </c>
      <c>
        <f>(M647*21)/100</f>
      </c>
      <c t="s">
        <v>28</v>
      </c>
    </row>
    <row r="648" spans="1:5" ht="25.5">
      <c r="A648" s="35" t="s">
        <v>56</v>
      </c>
      <c r="E648" s="39" t="s">
        <v>1730</v>
      </c>
    </row>
    <row r="649" spans="1:5" ht="12.75">
      <c r="A649" s="35" t="s">
        <v>57</v>
      </c>
      <c r="E649" s="40" t="s">
        <v>5</v>
      </c>
    </row>
    <row r="650" spans="1:5" ht="12.75">
      <c r="A650" t="s">
        <v>58</v>
      </c>
      <c r="E650" s="39" t="s">
        <v>5</v>
      </c>
    </row>
    <row r="651" spans="1:16" ht="25.5">
      <c r="A651" t="s">
        <v>50</v>
      </c>
      <c s="34" t="s">
        <v>299</v>
      </c>
      <c s="34" t="s">
        <v>1731</v>
      </c>
      <c s="35" t="s">
        <v>5</v>
      </c>
      <c s="6" t="s">
        <v>1732</v>
      </c>
      <c s="36" t="s">
        <v>459</v>
      </c>
      <c s="37">
        <v>51.73</v>
      </c>
      <c s="36">
        <v>0</v>
      </c>
      <c s="36">
        <f>ROUND(G651*H651,6)</f>
      </c>
      <c r="L651" s="38">
        <v>0</v>
      </c>
      <c s="32">
        <f>ROUND(ROUND(L651,2)*ROUND(G651,3),2)</f>
      </c>
      <c s="36" t="s">
        <v>761</v>
      </c>
      <c>
        <f>(M651*21)/100</f>
      </c>
      <c t="s">
        <v>28</v>
      </c>
    </row>
    <row r="652" spans="1:5" ht="25.5">
      <c r="A652" s="35" t="s">
        <v>56</v>
      </c>
      <c r="E652" s="39" t="s">
        <v>1732</v>
      </c>
    </row>
    <row r="653" spans="1:5" ht="89.25">
      <c r="A653" s="35" t="s">
        <v>57</v>
      </c>
      <c r="E653" s="42" t="s">
        <v>1733</v>
      </c>
    </row>
    <row r="654" spans="1:5" ht="12.75">
      <c r="A654" t="s">
        <v>58</v>
      </c>
      <c r="E654" s="39" t="s">
        <v>5</v>
      </c>
    </row>
    <row r="655" spans="1:16" ht="25.5">
      <c r="A655" t="s">
        <v>50</v>
      </c>
      <c s="34" t="s">
        <v>303</v>
      </c>
      <c s="34" t="s">
        <v>1734</v>
      </c>
      <c s="35" t="s">
        <v>5</v>
      </c>
      <c s="6" t="s">
        <v>1735</v>
      </c>
      <c s="36" t="s">
        <v>459</v>
      </c>
      <c s="37">
        <v>11.1</v>
      </c>
      <c s="36">
        <v>0.0028</v>
      </c>
      <c s="36">
        <f>ROUND(G655*H655,6)</f>
      </c>
      <c r="L655" s="38">
        <v>0</v>
      </c>
      <c s="32">
        <f>ROUND(ROUND(L655,2)*ROUND(G655,3),2)</f>
      </c>
      <c s="36" t="s">
        <v>761</v>
      </c>
      <c>
        <f>(M655*21)/100</f>
      </c>
      <c t="s">
        <v>28</v>
      </c>
    </row>
    <row r="656" spans="1:5" ht="25.5">
      <c r="A656" s="35" t="s">
        <v>56</v>
      </c>
      <c r="E656" s="39" t="s">
        <v>1735</v>
      </c>
    </row>
    <row r="657" spans="1:5" ht="25.5">
      <c r="A657" s="35" t="s">
        <v>57</v>
      </c>
      <c r="E657" s="42" t="s">
        <v>1736</v>
      </c>
    </row>
    <row r="658" spans="1:5" ht="12.75">
      <c r="A658" t="s">
        <v>58</v>
      </c>
      <c r="E658" s="39" t="s">
        <v>5</v>
      </c>
    </row>
    <row r="659" spans="1:16" ht="25.5">
      <c r="A659" t="s">
        <v>50</v>
      </c>
      <c s="34" t="s">
        <v>306</v>
      </c>
      <c s="34" t="s">
        <v>1737</v>
      </c>
      <c s="35" t="s">
        <v>5</v>
      </c>
      <c s="6" t="s">
        <v>1738</v>
      </c>
      <c s="36" t="s">
        <v>54</v>
      </c>
      <c s="37">
        <v>11.1</v>
      </c>
      <c s="36">
        <v>0.00193</v>
      </c>
      <c s="36">
        <f>ROUND(G659*H659,6)</f>
      </c>
      <c r="L659" s="38">
        <v>0</v>
      </c>
      <c s="32">
        <f>ROUND(ROUND(L659,2)*ROUND(G659,3),2)</f>
      </c>
      <c s="36" t="s">
        <v>761</v>
      </c>
      <c>
        <f>(M659*21)/100</f>
      </c>
      <c t="s">
        <v>28</v>
      </c>
    </row>
    <row r="660" spans="1:5" ht="25.5">
      <c r="A660" s="35" t="s">
        <v>56</v>
      </c>
      <c r="E660" s="39" t="s">
        <v>1738</v>
      </c>
    </row>
    <row r="661" spans="1:5" ht="12.75">
      <c r="A661" s="35" t="s">
        <v>57</v>
      </c>
      <c r="E661" s="40" t="s">
        <v>5</v>
      </c>
    </row>
    <row r="662" spans="1:5" ht="12.75">
      <c r="A662" t="s">
        <v>58</v>
      </c>
      <c r="E662" s="39" t="s">
        <v>5</v>
      </c>
    </row>
    <row r="663" spans="1:16" ht="12.75">
      <c r="A663" t="s">
        <v>50</v>
      </c>
      <c s="34" t="s">
        <v>309</v>
      </c>
      <c s="34" t="s">
        <v>1739</v>
      </c>
      <c s="35" t="s">
        <v>5</v>
      </c>
      <c s="6" t="s">
        <v>1740</v>
      </c>
      <c s="36" t="s">
        <v>459</v>
      </c>
      <c s="37">
        <v>23.3</v>
      </c>
      <c s="36">
        <v>0.0015</v>
      </c>
      <c s="36">
        <f>ROUND(G663*H663,6)</f>
      </c>
      <c r="L663" s="38">
        <v>0</v>
      </c>
      <c s="32">
        <f>ROUND(ROUND(L663,2)*ROUND(G663,3),2)</f>
      </c>
      <c s="36" t="s">
        <v>761</v>
      </c>
      <c>
        <f>(M663*21)/100</f>
      </c>
      <c t="s">
        <v>28</v>
      </c>
    </row>
    <row r="664" spans="1:5" ht="12.75">
      <c r="A664" s="35" t="s">
        <v>56</v>
      </c>
      <c r="E664" s="39" t="s">
        <v>1740</v>
      </c>
    </row>
    <row r="665" spans="1:5" ht="38.25">
      <c r="A665" s="35" t="s">
        <v>57</v>
      </c>
      <c r="E665" s="40" t="s">
        <v>1741</v>
      </c>
    </row>
    <row r="666" spans="1:5" ht="12.75">
      <c r="A666" t="s">
        <v>58</v>
      </c>
      <c r="E666" s="39" t="s">
        <v>5</v>
      </c>
    </row>
    <row r="667" spans="1:16" ht="12.75">
      <c r="A667" t="s">
        <v>50</v>
      </c>
      <c s="34" t="s">
        <v>312</v>
      </c>
      <c s="34" t="s">
        <v>1742</v>
      </c>
      <c s="35" t="s">
        <v>5</v>
      </c>
      <c s="6" t="s">
        <v>1743</v>
      </c>
      <c s="36" t="s">
        <v>54</v>
      </c>
      <c s="37">
        <v>15</v>
      </c>
      <c s="36">
        <v>0.00021</v>
      </c>
      <c s="36">
        <f>ROUND(G667*H667,6)</f>
      </c>
      <c r="L667" s="38">
        <v>0</v>
      </c>
      <c s="32">
        <f>ROUND(ROUND(L667,2)*ROUND(G667,3),2)</f>
      </c>
      <c s="36" t="s">
        <v>761</v>
      </c>
      <c>
        <f>(M667*21)/100</f>
      </c>
      <c t="s">
        <v>28</v>
      </c>
    </row>
    <row r="668" spans="1:5" ht="12.75">
      <c r="A668" s="35" t="s">
        <v>56</v>
      </c>
      <c r="E668" s="39" t="s">
        <v>1743</v>
      </c>
    </row>
    <row r="669" spans="1:5" ht="63.75">
      <c r="A669" s="35" t="s">
        <v>57</v>
      </c>
      <c r="E669" s="40" t="s">
        <v>1744</v>
      </c>
    </row>
    <row r="670" spans="1:5" ht="12.75">
      <c r="A670" t="s">
        <v>58</v>
      </c>
      <c r="E670" s="39" t="s">
        <v>5</v>
      </c>
    </row>
    <row r="671" spans="1:16" ht="12.75">
      <c r="A671" t="s">
        <v>50</v>
      </c>
      <c s="34" t="s">
        <v>316</v>
      </c>
      <c s="34" t="s">
        <v>1745</v>
      </c>
      <c s="35" t="s">
        <v>5</v>
      </c>
      <c s="6" t="s">
        <v>1746</v>
      </c>
      <c s="36" t="s">
        <v>54</v>
      </c>
      <c s="37">
        <v>1</v>
      </c>
      <c s="36">
        <v>0.0002</v>
      </c>
      <c s="36">
        <f>ROUND(G671*H671,6)</f>
      </c>
      <c r="L671" s="38">
        <v>0</v>
      </c>
      <c s="32">
        <f>ROUND(ROUND(L671,2)*ROUND(G671,3),2)</f>
      </c>
      <c s="36" t="s">
        <v>761</v>
      </c>
      <c>
        <f>(M671*21)/100</f>
      </c>
      <c t="s">
        <v>28</v>
      </c>
    </row>
    <row r="672" spans="1:5" ht="12.75">
      <c r="A672" s="35" t="s">
        <v>56</v>
      </c>
      <c r="E672" s="39" t="s">
        <v>1746</v>
      </c>
    </row>
    <row r="673" spans="1:5" ht="12.75">
      <c r="A673" s="35" t="s">
        <v>57</v>
      </c>
      <c r="E673" s="40" t="s">
        <v>1747</v>
      </c>
    </row>
    <row r="674" spans="1:5" ht="12.75">
      <c r="A674" t="s">
        <v>58</v>
      </c>
      <c r="E674" s="39" t="s">
        <v>5</v>
      </c>
    </row>
    <row r="675" spans="1:16" ht="12.75">
      <c r="A675" t="s">
        <v>50</v>
      </c>
      <c s="34" t="s">
        <v>319</v>
      </c>
      <c s="34" t="s">
        <v>1748</v>
      </c>
      <c s="35" t="s">
        <v>5</v>
      </c>
      <c s="6" t="s">
        <v>1749</v>
      </c>
      <c s="36" t="s">
        <v>68</v>
      </c>
      <c s="37">
        <v>23.3</v>
      </c>
      <c s="36">
        <v>0.000322</v>
      </c>
      <c s="36">
        <f>ROUND(G675*H675,6)</f>
      </c>
      <c r="L675" s="38">
        <v>0</v>
      </c>
      <c s="32">
        <f>ROUND(ROUND(L675,2)*ROUND(G675,3),2)</f>
      </c>
      <c s="36" t="s">
        <v>761</v>
      </c>
      <c>
        <f>(M675*21)/100</f>
      </c>
      <c t="s">
        <v>28</v>
      </c>
    </row>
    <row r="676" spans="1:5" ht="12.75">
      <c r="A676" s="35" t="s">
        <v>56</v>
      </c>
      <c r="E676" s="39" t="s">
        <v>1749</v>
      </c>
    </row>
    <row r="677" spans="1:5" ht="12.75">
      <c r="A677" s="35" t="s">
        <v>57</v>
      </c>
      <c r="E677" s="40" t="s">
        <v>1750</v>
      </c>
    </row>
    <row r="678" spans="1:5" ht="12.75">
      <c r="A678" t="s">
        <v>58</v>
      </c>
      <c r="E678" s="39" t="s">
        <v>5</v>
      </c>
    </row>
    <row r="679" spans="1:16" ht="25.5">
      <c r="A679" t="s">
        <v>50</v>
      </c>
      <c s="34" t="s">
        <v>322</v>
      </c>
      <c s="34" t="s">
        <v>1751</v>
      </c>
      <c s="35" t="s">
        <v>5</v>
      </c>
      <c s="6" t="s">
        <v>1752</v>
      </c>
      <c s="36" t="s">
        <v>777</v>
      </c>
      <c s="37">
        <v>7.725</v>
      </c>
      <c s="36">
        <v>0</v>
      </c>
      <c s="36">
        <f>ROUND(G679*H679,6)</f>
      </c>
      <c r="L679" s="38">
        <v>0</v>
      </c>
      <c s="32">
        <f>ROUND(ROUND(L679,2)*ROUND(G679,3),2)</f>
      </c>
      <c s="36" t="s">
        <v>761</v>
      </c>
      <c>
        <f>(M679*21)/100</f>
      </c>
      <c t="s">
        <v>28</v>
      </c>
    </row>
    <row r="680" spans="1:5" ht="25.5">
      <c r="A680" s="35" t="s">
        <v>56</v>
      </c>
      <c r="E680" s="39" t="s">
        <v>1752</v>
      </c>
    </row>
    <row r="681" spans="1:5" ht="12.75">
      <c r="A681" s="35" t="s">
        <v>57</v>
      </c>
      <c r="E681" s="40" t="s">
        <v>5</v>
      </c>
    </row>
    <row r="682" spans="1:5" ht="12.75">
      <c r="A682" t="s">
        <v>58</v>
      </c>
      <c r="E682" s="39" t="s">
        <v>5</v>
      </c>
    </row>
    <row r="683" spans="1:13" ht="12.75">
      <c r="A683" t="s">
        <v>47</v>
      </c>
      <c r="C683" s="31" t="s">
        <v>1753</v>
      </c>
      <c r="E683" s="33" t="s">
        <v>1754</v>
      </c>
      <c r="J683" s="32">
        <f>0</f>
      </c>
      <c s="32">
        <f>0</f>
      </c>
      <c s="32">
        <f>0+L684+L688+L692+L696+L700+L704+L708+L712+L716+L720</f>
      </c>
      <c s="32">
        <f>0+M684+M688+M692+M696+M700+M704+M708+M712+M716+M720</f>
      </c>
    </row>
    <row r="684" spans="1:16" ht="12.75">
      <c r="A684" t="s">
        <v>50</v>
      </c>
      <c s="34" t="s">
        <v>325</v>
      </c>
      <c s="34" t="s">
        <v>1755</v>
      </c>
      <c s="35" t="s">
        <v>5</v>
      </c>
      <c s="6" t="s">
        <v>1756</v>
      </c>
      <c s="36" t="s">
        <v>459</v>
      </c>
      <c s="37">
        <v>287.18</v>
      </c>
      <c s="36">
        <v>0</v>
      </c>
      <c s="36">
        <f>ROUND(G684*H684,6)</f>
      </c>
      <c r="L684" s="38">
        <v>0</v>
      </c>
      <c s="32">
        <f>ROUND(ROUND(L684,2)*ROUND(G684,3),2)</f>
      </c>
      <c s="36" t="s">
        <v>761</v>
      </c>
      <c>
        <f>(M684*21)/100</f>
      </c>
      <c t="s">
        <v>28</v>
      </c>
    </row>
    <row r="685" spans="1:5" ht="12.75">
      <c r="A685" s="35" t="s">
        <v>56</v>
      </c>
      <c r="E685" s="39" t="s">
        <v>1756</v>
      </c>
    </row>
    <row r="686" spans="1:5" ht="12.75">
      <c r="A686" s="35" t="s">
        <v>57</v>
      </c>
      <c r="E686" s="40" t="s">
        <v>1757</v>
      </c>
    </row>
    <row r="687" spans="1:5" ht="12.75">
      <c r="A687" t="s">
        <v>58</v>
      </c>
      <c r="E687" s="39" t="s">
        <v>5</v>
      </c>
    </row>
    <row r="688" spans="1:16" ht="25.5">
      <c r="A688" t="s">
        <v>50</v>
      </c>
      <c s="34" t="s">
        <v>328</v>
      </c>
      <c s="34" t="s">
        <v>1758</v>
      </c>
      <c s="35" t="s">
        <v>5</v>
      </c>
      <c s="6" t="s">
        <v>1759</v>
      </c>
      <c s="36" t="s">
        <v>459</v>
      </c>
      <c s="37">
        <v>287.18</v>
      </c>
      <c s="36">
        <v>3.3E-05</v>
      </c>
      <c s="36">
        <f>ROUND(G688*H688,6)</f>
      </c>
      <c r="L688" s="38">
        <v>0</v>
      </c>
      <c s="32">
        <f>ROUND(ROUND(L688,2)*ROUND(G688,3),2)</f>
      </c>
      <c s="36" t="s">
        <v>761</v>
      </c>
      <c>
        <f>(M688*21)/100</f>
      </c>
      <c t="s">
        <v>28</v>
      </c>
    </row>
    <row r="689" spans="1:5" ht="25.5">
      <c r="A689" s="35" t="s">
        <v>56</v>
      </c>
      <c r="E689" s="39" t="s">
        <v>1759</v>
      </c>
    </row>
    <row r="690" spans="1:5" ht="12.75">
      <c r="A690" s="35" t="s">
        <v>57</v>
      </c>
      <c r="E690" s="40" t="s">
        <v>5</v>
      </c>
    </row>
    <row r="691" spans="1:5" ht="12.75">
      <c r="A691" t="s">
        <v>58</v>
      </c>
      <c r="E691" s="39" t="s">
        <v>5</v>
      </c>
    </row>
    <row r="692" spans="1:16" ht="25.5">
      <c r="A692" t="s">
        <v>50</v>
      </c>
      <c s="34" t="s">
        <v>331</v>
      </c>
      <c s="34" t="s">
        <v>1760</v>
      </c>
      <c s="35" t="s">
        <v>5</v>
      </c>
      <c s="6" t="s">
        <v>1761</v>
      </c>
      <c s="36" t="s">
        <v>459</v>
      </c>
      <c s="37">
        <v>287.18</v>
      </c>
      <c s="36">
        <v>0.004545</v>
      </c>
      <c s="36">
        <f>ROUND(G692*H692,6)</f>
      </c>
      <c r="L692" s="38">
        <v>0</v>
      </c>
      <c s="32">
        <f>ROUND(ROUND(L692,2)*ROUND(G692,3),2)</f>
      </c>
      <c s="36" t="s">
        <v>761</v>
      </c>
      <c>
        <f>(M692*21)/100</f>
      </c>
      <c t="s">
        <v>28</v>
      </c>
    </row>
    <row r="693" spans="1:5" ht="25.5">
      <c r="A693" s="35" t="s">
        <v>56</v>
      </c>
      <c r="E693" s="39" t="s">
        <v>1761</v>
      </c>
    </row>
    <row r="694" spans="1:5" ht="12.75">
      <c r="A694" s="35" t="s">
        <v>57</v>
      </c>
      <c r="E694" s="40" t="s">
        <v>5</v>
      </c>
    </row>
    <row r="695" spans="1:5" ht="12.75">
      <c r="A695" t="s">
        <v>58</v>
      </c>
      <c r="E695" s="39" t="s">
        <v>5</v>
      </c>
    </row>
    <row r="696" spans="1:16" ht="12.75">
      <c r="A696" t="s">
        <v>50</v>
      </c>
      <c s="34" t="s">
        <v>334</v>
      </c>
      <c s="34" t="s">
        <v>1762</v>
      </c>
      <c s="35" t="s">
        <v>5</v>
      </c>
      <c s="6" t="s">
        <v>1763</v>
      </c>
      <c s="36" t="s">
        <v>459</v>
      </c>
      <c s="37">
        <v>274.43</v>
      </c>
      <c s="36">
        <v>0.0007</v>
      </c>
      <c s="36">
        <f>ROUND(G696*H696,6)</f>
      </c>
      <c r="L696" s="38">
        <v>0</v>
      </c>
      <c s="32">
        <f>ROUND(ROUND(L696,2)*ROUND(G696,3),2)</f>
      </c>
      <c s="36" t="s">
        <v>761</v>
      </c>
      <c>
        <f>(M696*21)/100</f>
      </c>
      <c t="s">
        <v>28</v>
      </c>
    </row>
    <row r="697" spans="1:5" ht="12.75">
      <c r="A697" s="35" t="s">
        <v>56</v>
      </c>
      <c r="E697" s="39" t="s">
        <v>1763</v>
      </c>
    </row>
    <row r="698" spans="1:5" ht="38.25">
      <c r="A698" s="35" t="s">
        <v>57</v>
      </c>
      <c r="E698" s="40" t="s">
        <v>1764</v>
      </c>
    </row>
    <row r="699" spans="1:5" ht="12.75">
      <c r="A699" t="s">
        <v>58</v>
      </c>
      <c r="E699" s="39" t="s">
        <v>5</v>
      </c>
    </row>
    <row r="700" spans="1:16" ht="25.5">
      <c r="A700" t="s">
        <v>50</v>
      </c>
      <c s="34" t="s">
        <v>337</v>
      </c>
      <c s="34" t="s">
        <v>1765</v>
      </c>
      <c s="35" t="s">
        <v>5</v>
      </c>
      <c s="6" t="s">
        <v>1766</v>
      </c>
      <c s="36" t="s">
        <v>459</v>
      </c>
      <c s="37">
        <v>301.873</v>
      </c>
      <c s="36">
        <v>0.00287</v>
      </c>
      <c s="36">
        <f>ROUND(G700*H700,6)</f>
      </c>
      <c r="L700" s="38">
        <v>0</v>
      </c>
      <c s="32">
        <f>ROUND(ROUND(L700,2)*ROUND(G700,3),2)</f>
      </c>
      <c s="36" t="s">
        <v>761</v>
      </c>
      <c>
        <f>(M700*21)/100</f>
      </c>
      <c t="s">
        <v>28</v>
      </c>
    </row>
    <row r="701" spans="1:5" ht="25.5">
      <c r="A701" s="35" t="s">
        <v>56</v>
      </c>
      <c r="E701" s="39" t="s">
        <v>1766</v>
      </c>
    </row>
    <row r="702" spans="1:5" ht="12.75">
      <c r="A702" s="35" t="s">
        <v>57</v>
      </c>
      <c r="E702" s="40" t="s">
        <v>5</v>
      </c>
    </row>
    <row r="703" spans="1:5" ht="12.75">
      <c r="A703" t="s">
        <v>58</v>
      </c>
      <c r="E703" s="39" t="s">
        <v>5</v>
      </c>
    </row>
    <row r="704" spans="1:16" ht="25.5">
      <c r="A704" t="s">
        <v>50</v>
      </c>
      <c s="34" t="s">
        <v>341</v>
      </c>
      <c s="34" t="s">
        <v>1767</v>
      </c>
      <c s="35" t="s">
        <v>5</v>
      </c>
      <c s="6" t="s">
        <v>1768</v>
      </c>
      <c s="36" t="s">
        <v>459</v>
      </c>
      <c s="37">
        <v>12.75</v>
      </c>
      <c s="36">
        <v>0.0007</v>
      </c>
      <c s="36">
        <f>ROUND(G704*H704,6)</f>
      </c>
      <c r="L704" s="38">
        <v>0</v>
      </c>
      <c s="32">
        <f>ROUND(ROUND(L704,2)*ROUND(G704,3),2)</f>
      </c>
      <c s="36" t="s">
        <v>761</v>
      </c>
      <c>
        <f>(M704*21)/100</f>
      </c>
      <c t="s">
        <v>28</v>
      </c>
    </row>
    <row r="705" spans="1:5" ht="25.5">
      <c r="A705" s="35" t="s">
        <v>56</v>
      </c>
      <c r="E705" s="39" t="s">
        <v>1768</v>
      </c>
    </row>
    <row r="706" spans="1:5" ht="12.75">
      <c r="A706" s="35" t="s">
        <v>57</v>
      </c>
      <c r="E706" s="40" t="s">
        <v>1769</v>
      </c>
    </row>
    <row r="707" spans="1:5" ht="12.75">
      <c r="A707" t="s">
        <v>58</v>
      </c>
      <c r="E707" s="39" t="s">
        <v>5</v>
      </c>
    </row>
    <row r="708" spans="1:16" ht="25.5">
      <c r="A708" t="s">
        <v>50</v>
      </c>
      <c s="34" t="s">
        <v>344</v>
      </c>
      <c s="34" t="s">
        <v>1770</v>
      </c>
      <c s="35" t="s">
        <v>5</v>
      </c>
      <c s="6" t="s">
        <v>1771</v>
      </c>
      <c s="36" t="s">
        <v>459</v>
      </c>
      <c s="37">
        <v>14.025</v>
      </c>
      <c s="36">
        <v>0.0073</v>
      </c>
      <c s="36">
        <f>ROUND(G708*H708,6)</f>
      </c>
      <c r="L708" s="38">
        <v>0</v>
      </c>
      <c s="32">
        <f>ROUND(ROUND(L708,2)*ROUND(G708,3),2)</f>
      </c>
      <c s="36" t="s">
        <v>761</v>
      </c>
      <c>
        <f>(M708*21)/100</f>
      </c>
      <c t="s">
        <v>28</v>
      </c>
    </row>
    <row r="709" spans="1:5" ht="25.5">
      <c r="A709" s="35" t="s">
        <v>56</v>
      </c>
      <c r="E709" s="39" t="s">
        <v>1771</v>
      </c>
    </row>
    <row r="710" spans="1:5" ht="12.75">
      <c r="A710" s="35" t="s">
        <v>57</v>
      </c>
      <c r="E710" s="40" t="s">
        <v>5</v>
      </c>
    </row>
    <row r="711" spans="1:5" ht="12.75">
      <c r="A711" t="s">
        <v>58</v>
      </c>
      <c r="E711" s="39" t="s">
        <v>5</v>
      </c>
    </row>
    <row r="712" spans="1:16" ht="12.75">
      <c r="A712" t="s">
        <v>50</v>
      </c>
      <c s="34" t="s">
        <v>347</v>
      </c>
      <c s="34" t="s">
        <v>1772</v>
      </c>
      <c s="35" t="s">
        <v>5</v>
      </c>
      <c s="6" t="s">
        <v>1773</v>
      </c>
      <c s="36" t="s">
        <v>68</v>
      </c>
      <c s="37">
        <v>287.18</v>
      </c>
      <c s="36">
        <v>1.3E-05</v>
      </c>
      <c s="36">
        <f>ROUND(G712*H712,6)</f>
      </c>
      <c r="L712" s="38">
        <v>0</v>
      </c>
      <c s="32">
        <f>ROUND(ROUND(L712,2)*ROUND(G712,3),2)</f>
      </c>
      <c s="36" t="s">
        <v>761</v>
      </c>
      <c>
        <f>(M712*21)/100</f>
      </c>
      <c t="s">
        <v>28</v>
      </c>
    </row>
    <row r="713" spans="1:5" ht="12.75">
      <c r="A713" s="35" t="s">
        <v>56</v>
      </c>
      <c r="E713" s="39" t="s">
        <v>1773</v>
      </c>
    </row>
    <row r="714" spans="1:5" ht="12.75">
      <c r="A714" s="35" t="s">
        <v>57</v>
      </c>
      <c r="E714" s="40" t="s">
        <v>1757</v>
      </c>
    </row>
    <row r="715" spans="1:5" ht="12.75">
      <c r="A715" t="s">
        <v>58</v>
      </c>
      <c r="E715" s="39" t="s">
        <v>5</v>
      </c>
    </row>
    <row r="716" spans="1:16" ht="12.75">
      <c r="A716" t="s">
        <v>50</v>
      </c>
      <c s="34" t="s">
        <v>350</v>
      </c>
      <c s="34" t="s">
        <v>1774</v>
      </c>
      <c s="35" t="s">
        <v>5</v>
      </c>
      <c s="6" t="s">
        <v>1775</v>
      </c>
      <c s="36" t="s">
        <v>68</v>
      </c>
      <c s="37">
        <v>292.924</v>
      </c>
      <c s="36">
        <v>0.00035</v>
      </c>
      <c s="36">
        <f>ROUND(G716*H716,6)</f>
      </c>
      <c r="L716" s="38">
        <v>0</v>
      </c>
      <c s="32">
        <f>ROUND(ROUND(L716,2)*ROUND(G716,3),2)</f>
      </c>
      <c s="36" t="s">
        <v>761</v>
      </c>
      <c>
        <f>(M716*21)/100</f>
      </c>
      <c t="s">
        <v>28</v>
      </c>
    </row>
    <row r="717" spans="1:5" ht="12.75">
      <c r="A717" s="35" t="s">
        <v>56</v>
      </c>
      <c r="E717" s="39" t="s">
        <v>1775</v>
      </c>
    </row>
    <row r="718" spans="1:5" ht="12.75">
      <c r="A718" s="35" t="s">
        <v>57</v>
      </c>
      <c r="E718" s="40" t="s">
        <v>5</v>
      </c>
    </row>
    <row r="719" spans="1:5" ht="12.75">
      <c r="A719" t="s">
        <v>58</v>
      </c>
      <c r="E719" s="39" t="s">
        <v>5</v>
      </c>
    </row>
    <row r="720" spans="1:16" ht="25.5">
      <c r="A720" t="s">
        <v>50</v>
      </c>
      <c s="34" t="s">
        <v>353</v>
      </c>
      <c s="34" t="s">
        <v>1776</v>
      </c>
      <c s="35" t="s">
        <v>5</v>
      </c>
      <c s="6" t="s">
        <v>1777</v>
      </c>
      <c s="36" t="s">
        <v>777</v>
      </c>
      <c s="37">
        <v>2.591</v>
      </c>
      <c s="36">
        <v>0</v>
      </c>
      <c s="36">
        <f>ROUND(G720*H720,6)</f>
      </c>
      <c r="L720" s="38">
        <v>0</v>
      </c>
      <c s="32">
        <f>ROUND(ROUND(L720,2)*ROUND(G720,3),2)</f>
      </c>
      <c s="36" t="s">
        <v>761</v>
      </c>
      <c>
        <f>(M720*21)/100</f>
      </c>
      <c t="s">
        <v>28</v>
      </c>
    </row>
    <row r="721" spans="1:5" ht="25.5">
      <c r="A721" s="35" t="s">
        <v>56</v>
      </c>
      <c r="E721" s="39" t="s">
        <v>1777</v>
      </c>
    </row>
    <row r="722" spans="1:5" ht="12.75">
      <c r="A722" s="35" t="s">
        <v>57</v>
      </c>
      <c r="E722" s="40" t="s">
        <v>5</v>
      </c>
    </row>
    <row r="723" spans="1:5" ht="12.75">
      <c r="A723" t="s">
        <v>58</v>
      </c>
      <c r="E723" s="39" t="s">
        <v>5</v>
      </c>
    </row>
    <row r="724" spans="1:13" ht="12.75">
      <c r="A724" t="s">
        <v>47</v>
      </c>
      <c r="C724" s="31" t="s">
        <v>1778</v>
      </c>
      <c r="E724" s="33" t="s">
        <v>1779</v>
      </c>
      <c r="J724" s="32">
        <f>0</f>
      </c>
      <c s="32">
        <f>0</f>
      </c>
      <c s="32">
        <f>0+L725+L729+L733+L737</f>
      </c>
      <c s="32">
        <f>0+M725+M729+M733+M737</f>
      </c>
    </row>
    <row r="725" spans="1:16" ht="12.75">
      <c r="A725" t="s">
        <v>50</v>
      </c>
      <c s="34" t="s">
        <v>356</v>
      </c>
      <c s="34" t="s">
        <v>1780</v>
      </c>
      <c s="35" t="s">
        <v>5</v>
      </c>
      <c s="6" t="s">
        <v>1781</v>
      </c>
      <c s="36" t="s">
        <v>459</v>
      </c>
      <c s="37">
        <v>219.47</v>
      </c>
      <c s="36">
        <v>0</v>
      </c>
      <c s="36">
        <f>ROUND(G725*H725,6)</f>
      </c>
      <c r="L725" s="38">
        <v>0</v>
      </c>
      <c s="32">
        <f>ROUND(ROUND(L725,2)*ROUND(G725,3),2)</f>
      </c>
      <c s="36" t="s">
        <v>761</v>
      </c>
      <c>
        <f>(M725*21)/100</f>
      </c>
      <c t="s">
        <v>28</v>
      </c>
    </row>
    <row r="726" spans="1:5" ht="12.75">
      <c r="A726" s="35" t="s">
        <v>56</v>
      </c>
      <c r="E726" s="39" t="s">
        <v>1781</v>
      </c>
    </row>
    <row r="727" spans="1:5" ht="12.75">
      <c r="A727" s="35" t="s">
        <v>57</v>
      </c>
      <c r="E727" s="40" t="s">
        <v>1402</v>
      </c>
    </row>
    <row r="728" spans="1:5" ht="12.75">
      <c r="A728" t="s">
        <v>58</v>
      </c>
      <c r="E728" s="39" t="s">
        <v>5</v>
      </c>
    </row>
    <row r="729" spans="1:16" ht="12.75">
      <c r="A729" t="s">
        <v>50</v>
      </c>
      <c s="34" t="s">
        <v>359</v>
      </c>
      <c s="34" t="s">
        <v>1782</v>
      </c>
      <c s="35" t="s">
        <v>5</v>
      </c>
      <c s="6" t="s">
        <v>1783</v>
      </c>
      <c s="36" t="s">
        <v>459</v>
      </c>
      <c s="37">
        <v>219.47</v>
      </c>
      <c s="36">
        <v>0.0003</v>
      </c>
      <c s="36">
        <f>ROUND(G729*H729,6)</f>
      </c>
      <c r="L729" s="38">
        <v>0</v>
      </c>
      <c s="32">
        <f>ROUND(ROUND(L729,2)*ROUND(G729,3),2)</f>
      </c>
      <c s="36" t="s">
        <v>761</v>
      </c>
      <c>
        <f>(M729*21)/100</f>
      </c>
      <c t="s">
        <v>28</v>
      </c>
    </row>
    <row r="730" spans="1:5" ht="12.75">
      <c r="A730" s="35" t="s">
        <v>56</v>
      </c>
      <c r="E730" s="39" t="s">
        <v>1783</v>
      </c>
    </row>
    <row r="731" spans="1:5" ht="12.75">
      <c r="A731" s="35" t="s">
        <v>57</v>
      </c>
      <c r="E731" s="40" t="s">
        <v>1402</v>
      </c>
    </row>
    <row r="732" spans="1:5" ht="12.75">
      <c r="A732" t="s">
        <v>58</v>
      </c>
      <c r="E732" s="39" t="s">
        <v>5</v>
      </c>
    </row>
    <row r="733" spans="1:16" ht="25.5">
      <c r="A733" t="s">
        <v>50</v>
      </c>
      <c s="34" t="s">
        <v>362</v>
      </c>
      <c s="34" t="s">
        <v>1784</v>
      </c>
      <c s="35" t="s">
        <v>5</v>
      </c>
      <c s="6" t="s">
        <v>1785</v>
      </c>
      <c s="36" t="s">
        <v>459</v>
      </c>
      <c s="37">
        <v>219.47</v>
      </c>
      <c s="36">
        <v>0.0054</v>
      </c>
      <c s="36">
        <f>ROUND(G733*H733,6)</f>
      </c>
      <c r="L733" s="38">
        <v>0</v>
      </c>
      <c s="32">
        <f>ROUND(ROUND(L733,2)*ROUND(G733,3),2)</f>
      </c>
      <c s="36" t="s">
        <v>761</v>
      </c>
      <c>
        <f>(M733*21)/100</f>
      </c>
      <c t="s">
        <v>28</v>
      </c>
    </row>
    <row r="734" spans="1:5" ht="25.5">
      <c r="A734" s="35" t="s">
        <v>56</v>
      </c>
      <c r="E734" s="39" t="s">
        <v>1785</v>
      </c>
    </row>
    <row r="735" spans="1:5" ht="12.75">
      <c r="A735" s="35" t="s">
        <v>57</v>
      </c>
      <c r="E735" s="40" t="s">
        <v>1402</v>
      </c>
    </row>
    <row r="736" spans="1:5" ht="12.75">
      <c r="A736" t="s">
        <v>58</v>
      </c>
      <c r="E736" s="39" t="s">
        <v>5</v>
      </c>
    </row>
    <row r="737" spans="1:16" ht="25.5">
      <c r="A737" t="s">
        <v>50</v>
      </c>
      <c s="34" t="s">
        <v>365</v>
      </c>
      <c s="34" t="s">
        <v>1786</v>
      </c>
      <c s="35" t="s">
        <v>5</v>
      </c>
      <c s="6" t="s">
        <v>1787</v>
      </c>
      <c s="36" t="s">
        <v>777</v>
      </c>
      <c s="37">
        <v>1.251</v>
      </c>
      <c s="36">
        <v>0</v>
      </c>
      <c s="36">
        <f>ROUND(G737*H737,6)</f>
      </c>
      <c r="L737" s="38">
        <v>0</v>
      </c>
      <c s="32">
        <f>ROUND(ROUND(L737,2)*ROUND(G737,3),2)</f>
      </c>
      <c s="36" t="s">
        <v>761</v>
      </c>
      <c>
        <f>(M737*21)/100</f>
      </c>
      <c t="s">
        <v>28</v>
      </c>
    </row>
    <row r="738" spans="1:5" ht="25.5">
      <c r="A738" s="35" t="s">
        <v>56</v>
      </c>
      <c r="E738" s="39" t="s">
        <v>1787</v>
      </c>
    </row>
    <row r="739" spans="1:5" ht="12.75">
      <c r="A739" s="35" t="s">
        <v>57</v>
      </c>
      <c r="E739" s="40" t="s">
        <v>5</v>
      </c>
    </row>
    <row r="740" spans="1:5" ht="12.75">
      <c r="A740" t="s">
        <v>58</v>
      </c>
      <c r="E740" s="39" t="s">
        <v>5</v>
      </c>
    </row>
    <row r="741" spans="1:13" ht="12.75">
      <c r="A741" t="s">
        <v>47</v>
      </c>
      <c r="C741" s="31" t="s">
        <v>1788</v>
      </c>
      <c r="E741" s="33" t="s">
        <v>1789</v>
      </c>
      <c r="J741" s="32">
        <f>0</f>
      </c>
      <c s="32">
        <f>0</f>
      </c>
      <c s="32">
        <f>0+L742+L746+L750+L754+L758+L762+L766+L770+L774</f>
      </c>
      <c s="32">
        <f>0+M742+M746+M750+M754+M758+M762+M766+M770+M774</f>
      </c>
    </row>
    <row r="742" spans="1:16" ht="12.75">
      <c r="A742" t="s">
        <v>50</v>
      </c>
      <c s="34" t="s">
        <v>368</v>
      </c>
      <c s="34" t="s">
        <v>1790</v>
      </c>
      <c s="35" t="s">
        <v>5</v>
      </c>
      <c s="6" t="s">
        <v>1791</v>
      </c>
      <c s="36" t="s">
        <v>459</v>
      </c>
      <c s="37">
        <v>201.925</v>
      </c>
      <c s="36">
        <v>0</v>
      </c>
      <c s="36">
        <f>ROUND(G742*H742,6)</f>
      </c>
      <c r="L742" s="38">
        <v>0</v>
      </c>
      <c s="32">
        <f>ROUND(ROUND(L742,2)*ROUND(G742,3),2)</f>
      </c>
      <c s="36" t="s">
        <v>761</v>
      </c>
      <c>
        <f>(M742*21)/100</f>
      </c>
      <c t="s">
        <v>28</v>
      </c>
    </row>
    <row r="743" spans="1:5" ht="12.75">
      <c r="A743" s="35" t="s">
        <v>56</v>
      </c>
      <c r="E743" s="39" t="s">
        <v>1791</v>
      </c>
    </row>
    <row r="744" spans="1:5" ht="12.75">
      <c r="A744" s="35" t="s">
        <v>57</v>
      </c>
      <c r="E744" s="40" t="s">
        <v>1792</v>
      </c>
    </row>
    <row r="745" spans="1:5" ht="12.75">
      <c r="A745" t="s">
        <v>58</v>
      </c>
      <c r="E745" s="39" t="s">
        <v>5</v>
      </c>
    </row>
    <row r="746" spans="1:16" ht="12.75">
      <c r="A746" t="s">
        <v>50</v>
      </c>
      <c s="34" t="s">
        <v>371</v>
      </c>
      <c s="34" t="s">
        <v>1793</v>
      </c>
      <c s="35" t="s">
        <v>5</v>
      </c>
      <c s="6" t="s">
        <v>1794</v>
      </c>
      <c s="36" t="s">
        <v>459</v>
      </c>
      <c s="37">
        <v>201.925</v>
      </c>
      <c s="36">
        <v>0.0003</v>
      </c>
      <c s="36">
        <f>ROUND(G746*H746,6)</f>
      </c>
      <c r="L746" s="38">
        <v>0</v>
      </c>
      <c s="32">
        <f>ROUND(ROUND(L746,2)*ROUND(G746,3),2)</f>
      </c>
      <c s="36" t="s">
        <v>761</v>
      </c>
      <c>
        <f>(M746*21)/100</f>
      </c>
      <c t="s">
        <v>28</v>
      </c>
    </row>
    <row r="747" spans="1:5" ht="12.75">
      <c r="A747" s="35" t="s">
        <v>56</v>
      </c>
      <c r="E747" s="39" t="s">
        <v>1794</v>
      </c>
    </row>
    <row r="748" spans="1:5" ht="12.75">
      <c r="A748" s="35" t="s">
        <v>57</v>
      </c>
      <c r="E748" s="40" t="s">
        <v>5</v>
      </c>
    </row>
    <row r="749" spans="1:5" ht="12.75">
      <c r="A749" t="s">
        <v>58</v>
      </c>
      <c r="E749" s="39" t="s">
        <v>5</v>
      </c>
    </row>
    <row r="750" spans="1:16" ht="12.75">
      <c r="A750" t="s">
        <v>50</v>
      </c>
      <c s="34" t="s">
        <v>374</v>
      </c>
      <c s="34" t="s">
        <v>1795</v>
      </c>
      <c s="35" t="s">
        <v>5</v>
      </c>
      <c s="6" t="s">
        <v>1796</v>
      </c>
      <c s="36" t="s">
        <v>459</v>
      </c>
      <c s="37">
        <v>23.076</v>
      </c>
      <c s="36">
        <v>0.0015</v>
      </c>
      <c s="36">
        <f>ROUND(G750*H750,6)</f>
      </c>
      <c r="L750" s="38">
        <v>0</v>
      </c>
      <c s="32">
        <f>ROUND(ROUND(L750,2)*ROUND(G750,3),2)</f>
      </c>
      <c s="36" t="s">
        <v>761</v>
      </c>
      <c>
        <f>(M750*21)/100</f>
      </c>
      <c t="s">
        <v>28</v>
      </c>
    </row>
    <row r="751" spans="1:5" ht="12.75">
      <c r="A751" s="35" t="s">
        <v>56</v>
      </c>
      <c r="E751" s="39" t="s">
        <v>1796</v>
      </c>
    </row>
    <row r="752" spans="1:5" ht="140.25">
      <c r="A752" s="35" t="s">
        <v>57</v>
      </c>
      <c r="E752" s="42" t="s">
        <v>1797</v>
      </c>
    </row>
    <row r="753" spans="1:5" ht="12.75">
      <c r="A753" t="s">
        <v>58</v>
      </c>
      <c r="E753" s="39" t="s">
        <v>5</v>
      </c>
    </row>
    <row r="754" spans="1:16" ht="25.5">
      <c r="A754" t="s">
        <v>50</v>
      </c>
      <c s="34" t="s">
        <v>377</v>
      </c>
      <c s="34" t="s">
        <v>1798</v>
      </c>
      <c s="35" t="s">
        <v>5</v>
      </c>
      <c s="6" t="s">
        <v>1799</v>
      </c>
      <c s="36" t="s">
        <v>68</v>
      </c>
      <c s="37">
        <v>19</v>
      </c>
      <c s="36">
        <v>0.000275</v>
      </c>
      <c s="36">
        <f>ROUND(G754*H754,6)</f>
      </c>
      <c r="L754" s="38">
        <v>0</v>
      </c>
      <c s="32">
        <f>ROUND(ROUND(L754,2)*ROUND(G754,3),2)</f>
      </c>
      <c s="36" t="s">
        <v>761</v>
      </c>
      <c>
        <f>(M754*21)/100</f>
      </c>
      <c t="s">
        <v>28</v>
      </c>
    </row>
    <row r="755" spans="1:5" ht="25.5">
      <c r="A755" s="35" t="s">
        <v>56</v>
      </c>
      <c r="E755" s="39" t="s">
        <v>1799</v>
      </c>
    </row>
    <row r="756" spans="1:5" ht="63.75">
      <c r="A756" s="35" t="s">
        <v>57</v>
      </c>
      <c r="E756" s="40" t="s">
        <v>1800</v>
      </c>
    </row>
    <row r="757" spans="1:5" ht="12.75">
      <c r="A757" t="s">
        <v>58</v>
      </c>
      <c r="E757" s="39" t="s">
        <v>5</v>
      </c>
    </row>
    <row r="758" spans="1:16" ht="25.5">
      <c r="A758" t="s">
        <v>50</v>
      </c>
      <c s="34" t="s">
        <v>380</v>
      </c>
      <c s="34" t="s">
        <v>1801</v>
      </c>
      <c s="35" t="s">
        <v>5</v>
      </c>
      <c s="6" t="s">
        <v>1802</v>
      </c>
      <c s="36" t="s">
        <v>459</v>
      </c>
      <c s="37">
        <v>145.115</v>
      </c>
      <c s="36">
        <v>0.006</v>
      </c>
      <c s="36">
        <f>ROUND(G758*H758,6)</f>
      </c>
      <c r="L758" s="38">
        <v>0</v>
      </c>
      <c s="32">
        <f>ROUND(ROUND(L758,2)*ROUND(G758,3),2)</f>
      </c>
      <c s="36" t="s">
        <v>761</v>
      </c>
      <c>
        <f>(M758*21)/100</f>
      </c>
      <c t="s">
        <v>28</v>
      </c>
    </row>
    <row r="759" spans="1:5" ht="25.5">
      <c r="A759" s="35" t="s">
        <v>56</v>
      </c>
      <c r="E759" s="39" t="s">
        <v>1802</v>
      </c>
    </row>
    <row r="760" spans="1:5" ht="306">
      <c r="A760" s="35" t="s">
        <v>57</v>
      </c>
      <c r="E760" s="42" t="s">
        <v>1803</v>
      </c>
    </row>
    <row r="761" spans="1:5" ht="12.75">
      <c r="A761" t="s">
        <v>58</v>
      </c>
      <c r="E761" s="39" t="s">
        <v>5</v>
      </c>
    </row>
    <row r="762" spans="1:16" ht="12.75">
      <c r="A762" t="s">
        <v>50</v>
      </c>
      <c s="34" t="s">
        <v>383</v>
      </c>
      <c s="34" t="s">
        <v>1804</v>
      </c>
      <c s="35" t="s">
        <v>5</v>
      </c>
      <c s="6" t="s">
        <v>1805</v>
      </c>
      <c s="36" t="s">
        <v>459</v>
      </c>
      <c s="37">
        <v>159.627</v>
      </c>
      <c s="36">
        <v>0.0129</v>
      </c>
      <c s="36">
        <f>ROUND(G762*H762,6)</f>
      </c>
      <c r="L762" s="38">
        <v>0</v>
      </c>
      <c s="32">
        <f>ROUND(ROUND(L762,2)*ROUND(G762,3),2)</f>
      </c>
      <c s="36" t="s">
        <v>761</v>
      </c>
      <c>
        <f>(M762*21)/100</f>
      </c>
      <c t="s">
        <v>28</v>
      </c>
    </row>
    <row r="763" spans="1:5" ht="12.75">
      <c r="A763" s="35" t="s">
        <v>56</v>
      </c>
      <c r="E763" s="39" t="s">
        <v>1805</v>
      </c>
    </row>
    <row r="764" spans="1:5" ht="12.75">
      <c r="A764" s="35" t="s">
        <v>57</v>
      </c>
      <c r="E764" s="40" t="s">
        <v>5</v>
      </c>
    </row>
    <row r="765" spans="1:5" ht="12.75">
      <c r="A765" t="s">
        <v>58</v>
      </c>
      <c r="E765" s="39" t="s">
        <v>5</v>
      </c>
    </row>
    <row r="766" spans="1:16" ht="25.5">
      <c r="A766" t="s">
        <v>50</v>
      </c>
      <c s="34" t="s">
        <v>386</v>
      </c>
      <c s="34" t="s">
        <v>1806</v>
      </c>
      <c s="35" t="s">
        <v>5</v>
      </c>
      <c s="6" t="s">
        <v>1807</v>
      </c>
      <c s="36" t="s">
        <v>459</v>
      </c>
      <c s="37">
        <v>56.81</v>
      </c>
      <c s="36">
        <v>0.009</v>
      </c>
      <c s="36">
        <f>ROUND(G766*H766,6)</f>
      </c>
      <c r="L766" s="38">
        <v>0</v>
      </c>
      <c s="32">
        <f>ROUND(ROUND(L766,2)*ROUND(G766,3),2)</f>
      </c>
      <c s="36" t="s">
        <v>761</v>
      </c>
      <c>
        <f>(M766*21)/100</f>
      </c>
      <c t="s">
        <v>28</v>
      </c>
    </row>
    <row r="767" spans="1:5" ht="25.5">
      <c r="A767" s="35" t="s">
        <v>56</v>
      </c>
      <c r="E767" s="39" t="s">
        <v>1807</v>
      </c>
    </row>
    <row r="768" spans="1:5" ht="25.5">
      <c r="A768" s="35" t="s">
        <v>57</v>
      </c>
      <c r="E768" s="42" t="s">
        <v>1808</v>
      </c>
    </row>
    <row r="769" spans="1:5" ht="12.75">
      <c r="A769" t="s">
        <v>58</v>
      </c>
      <c r="E769" s="39" t="s">
        <v>5</v>
      </c>
    </row>
    <row r="770" spans="1:16" ht="12.75">
      <c r="A770" t="s">
        <v>50</v>
      </c>
      <c s="34" t="s">
        <v>389</v>
      </c>
      <c s="34" t="s">
        <v>1809</v>
      </c>
      <c s="35" t="s">
        <v>5</v>
      </c>
      <c s="6" t="s">
        <v>1810</v>
      </c>
      <c s="36" t="s">
        <v>459</v>
      </c>
      <c s="37">
        <v>65.332</v>
      </c>
      <c s="36">
        <v>0.004</v>
      </c>
      <c s="36">
        <f>ROUND(G770*H770,6)</f>
      </c>
      <c r="L770" s="38">
        <v>0</v>
      </c>
      <c s="32">
        <f>ROUND(ROUND(L770,2)*ROUND(G770,3),2)</f>
      </c>
      <c s="36" t="s">
        <v>761</v>
      </c>
      <c>
        <f>(M770*21)/100</f>
      </c>
      <c t="s">
        <v>28</v>
      </c>
    </row>
    <row r="771" spans="1:5" ht="12.75">
      <c r="A771" s="35" t="s">
        <v>56</v>
      </c>
      <c r="E771" s="39" t="s">
        <v>1810</v>
      </c>
    </row>
    <row r="772" spans="1:5" ht="12.75">
      <c r="A772" s="35" t="s">
        <v>57</v>
      </c>
      <c r="E772" s="40" t="s">
        <v>5</v>
      </c>
    </row>
    <row r="773" spans="1:5" ht="12.75">
      <c r="A773" t="s">
        <v>58</v>
      </c>
      <c r="E773" s="39" t="s">
        <v>5</v>
      </c>
    </row>
    <row r="774" spans="1:16" ht="25.5">
      <c r="A774" t="s">
        <v>50</v>
      </c>
      <c s="34" t="s">
        <v>392</v>
      </c>
      <c s="34" t="s">
        <v>1811</v>
      </c>
      <c s="35" t="s">
        <v>5</v>
      </c>
      <c s="6" t="s">
        <v>1812</v>
      </c>
      <c s="36" t="s">
        <v>777</v>
      </c>
      <c s="37">
        <v>3.803</v>
      </c>
      <c s="36">
        <v>0</v>
      </c>
      <c s="36">
        <f>ROUND(G774*H774,6)</f>
      </c>
      <c r="L774" s="38">
        <v>0</v>
      </c>
      <c s="32">
        <f>ROUND(ROUND(L774,2)*ROUND(G774,3),2)</f>
      </c>
      <c s="36" t="s">
        <v>761</v>
      </c>
      <c>
        <f>(M774*21)/100</f>
      </c>
      <c t="s">
        <v>28</v>
      </c>
    </row>
    <row r="775" spans="1:5" ht="25.5">
      <c r="A775" s="35" t="s">
        <v>56</v>
      </c>
      <c r="E775" s="39" t="s">
        <v>1812</v>
      </c>
    </row>
    <row r="776" spans="1:5" ht="12.75">
      <c r="A776" s="35" t="s">
        <v>57</v>
      </c>
      <c r="E776" s="40" t="s">
        <v>5</v>
      </c>
    </row>
    <row r="777" spans="1:5" ht="12.75">
      <c r="A777" t="s">
        <v>58</v>
      </c>
      <c r="E777" s="39" t="s">
        <v>5</v>
      </c>
    </row>
    <row r="778" spans="1:13" ht="12.75">
      <c r="A778" t="s">
        <v>47</v>
      </c>
      <c r="C778" s="31" t="s">
        <v>1813</v>
      </c>
      <c r="E778" s="33" t="s">
        <v>1814</v>
      </c>
      <c r="J778" s="32">
        <f>0</f>
      </c>
      <c s="32">
        <f>0</f>
      </c>
      <c s="32">
        <f>0+L779+L783</f>
      </c>
      <c s="32">
        <f>0+M779+M783</f>
      </c>
    </row>
    <row r="779" spans="1:16" ht="12.75">
      <c r="A779" t="s">
        <v>50</v>
      </c>
      <c s="34" t="s">
        <v>395</v>
      </c>
      <c s="34" t="s">
        <v>1815</v>
      </c>
      <c s="35" t="s">
        <v>5</v>
      </c>
      <c s="6" t="s">
        <v>1816</v>
      </c>
      <c s="36" t="s">
        <v>459</v>
      </c>
      <c s="37">
        <v>738.518</v>
      </c>
      <c s="36">
        <v>0</v>
      </c>
      <c s="36">
        <f>ROUND(G779*H779,6)</f>
      </c>
      <c r="L779" s="38">
        <v>0</v>
      </c>
      <c s="32">
        <f>ROUND(ROUND(L779,2)*ROUND(G779,3),2)</f>
      </c>
      <c s="36" t="s">
        <v>761</v>
      </c>
      <c>
        <f>(M779*21)/100</f>
      </c>
      <c t="s">
        <v>28</v>
      </c>
    </row>
    <row r="780" spans="1:5" ht="12.75">
      <c r="A780" s="35" t="s">
        <v>56</v>
      </c>
      <c r="E780" s="39" t="s">
        <v>1816</v>
      </c>
    </row>
    <row r="781" spans="1:5" ht="12.75">
      <c r="A781" s="35" t="s">
        <v>57</v>
      </c>
      <c r="E781" s="40" t="s">
        <v>1817</v>
      </c>
    </row>
    <row r="782" spans="1:5" ht="12.75">
      <c r="A782" t="s">
        <v>58</v>
      </c>
      <c r="E782" s="39" t="s">
        <v>5</v>
      </c>
    </row>
    <row r="783" spans="1:16" ht="25.5">
      <c r="A783" t="s">
        <v>50</v>
      </c>
      <c s="34" t="s">
        <v>398</v>
      </c>
      <c s="34" t="s">
        <v>1818</v>
      </c>
      <c s="35" t="s">
        <v>5</v>
      </c>
      <c s="6" t="s">
        <v>1819</v>
      </c>
      <c s="36" t="s">
        <v>459</v>
      </c>
      <c s="37">
        <v>738.518</v>
      </c>
      <c s="36">
        <v>0.00021</v>
      </c>
      <c s="36">
        <f>ROUND(G783*H783,6)</f>
      </c>
      <c r="L783" s="38">
        <v>0</v>
      </c>
      <c s="32">
        <f>ROUND(ROUND(L783,2)*ROUND(G783,3),2)</f>
      </c>
      <c s="36" t="s">
        <v>761</v>
      </c>
      <c>
        <f>(M783*21)/100</f>
      </c>
      <c t="s">
        <v>28</v>
      </c>
    </row>
    <row r="784" spans="1:5" ht="25.5">
      <c r="A784" s="35" t="s">
        <v>56</v>
      </c>
      <c r="E784" s="39" t="s">
        <v>1819</v>
      </c>
    </row>
    <row r="785" spans="1:5" ht="12.75">
      <c r="A785" s="35" t="s">
        <v>57</v>
      </c>
      <c r="E785" s="40" t="s">
        <v>1817</v>
      </c>
    </row>
    <row r="786" spans="1:5" ht="12.75">
      <c r="A786" t="s">
        <v>58</v>
      </c>
      <c r="E786" s="39" t="s">
        <v>5</v>
      </c>
    </row>
    <row r="787" spans="1:13" ht="12.75">
      <c r="A787" t="s">
        <v>47</v>
      </c>
      <c r="C787" s="31" t="s">
        <v>1820</v>
      </c>
      <c r="E787" s="33" t="s">
        <v>1821</v>
      </c>
      <c r="J787" s="32">
        <f>0</f>
      </c>
      <c s="32">
        <f>0</f>
      </c>
      <c s="32">
        <f>0+L788+L792+L796+L800+L804+L808+L812+L816+L820</f>
      </c>
      <c s="32">
        <f>0+M788+M792+M796+M800+M804+M808+M812+M816+M820</f>
      </c>
    </row>
    <row r="788" spans="1:16" ht="12.75">
      <c r="A788" t="s">
        <v>50</v>
      </c>
      <c s="34" t="s">
        <v>401</v>
      </c>
      <c s="34" t="s">
        <v>1822</v>
      </c>
      <c s="35" t="s">
        <v>5</v>
      </c>
      <c s="6" t="s">
        <v>1823</v>
      </c>
      <c s="36" t="s">
        <v>459</v>
      </c>
      <c s="37">
        <v>3031.232</v>
      </c>
      <c s="36">
        <v>0</v>
      </c>
      <c s="36">
        <f>ROUND(G788*H788,6)</f>
      </c>
      <c r="L788" s="38">
        <v>0</v>
      </c>
      <c s="32">
        <f>ROUND(ROUND(L788,2)*ROUND(G788,3),2)</f>
      </c>
      <c s="36" t="s">
        <v>55</v>
      </c>
      <c>
        <f>(M788*21)/100</f>
      </c>
      <c t="s">
        <v>28</v>
      </c>
    </row>
    <row r="789" spans="1:5" ht="12.75">
      <c r="A789" s="35" t="s">
        <v>56</v>
      </c>
      <c r="E789" s="39" t="s">
        <v>1823</v>
      </c>
    </row>
    <row r="790" spans="1:5" ht="153">
      <c r="A790" s="35" t="s">
        <v>57</v>
      </c>
      <c r="E790" s="42" t="s">
        <v>1824</v>
      </c>
    </row>
    <row r="791" spans="1:5" ht="12.75">
      <c r="A791" t="s">
        <v>58</v>
      </c>
      <c r="E791" s="39" t="s">
        <v>5</v>
      </c>
    </row>
    <row r="792" spans="1:16" ht="12.75">
      <c r="A792" t="s">
        <v>50</v>
      </c>
      <c s="34" t="s">
        <v>404</v>
      </c>
      <c s="34" t="s">
        <v>1825</v>
      </c>
      <c s="35" t="s">
        <v>5</v>
      </c>
      <c s="6" t="s">
        <v>1826</v>
      </c>
      <c s="36" t="s">
        <v>459</v>
      </c>
      <c s="37">
        <v>2224.747</v>
      </c>
      <c s="36">
        <v>0.001</v>
      </c>
      <c s="36">
        <f>ROUND(G792*H792,6)</f>
      </c>
      <c r="L792" s="38">
        <v>0</v>
      </c>
      <c s="32">
        <f>ROUND(ROUND(L792,2)*ROUND(G792,3),2)</f>
      </c>
      <c s="36" t="s">
        <v>55</v>
      </c>
      <c>
        <f>(M792*21)/100</f>
      </c>
      <c t="s">
        <v>28</v>
      </c>
    </row>
    <row r="793" spans="1:5" ht="12.75">
      <c r="A793" s="35" t="s">
        <v>56</v>
      </c>
      <c r="E793" s="39" t="s">
        <v>1826</v>
      </c>
    </row>
    <row r="794" spans="1:5" ht="12.75">
      <c r="A794" s="35" t="s">
        <v>57</v>
      </c>
      <c r="E794" s="40" t="s">
        <v>5</v>
      </c>
    </row>
    <row r="795" spans="1:5" ht="12.75">
      <c r="A795" t="s">
        <v>58</v>
      </c>
      <c r="E795" s="39" t="s">
        <v>5</v>
      </c>
    </row>
    <row r="796" spans="1:16" ht="12.75">
      <c r="A796" t="s">
        <v>50</v>
      </c>
      <c s="34" t="s">
        <v>407</v>
      </c>
      <c s="34" t="s">
        <v>1825</v>
      </c>
      <c s="35" t="s">
        <v>80</v>
      </c>
      <c s="6" t="s">
        <v>1826</v>
      </c>
      <c s="36" t="s">
        <v>459</v>
      </c>
      <c s="37">
        <v>126.76</v>
      </c>
      <c s="36">
        <v>0.001</v>
      </c>
      <c s="36">
        <f>ROUND(G796*H796,6)</f>
      </c>
      <c r="L796" s="38">
        <v>0</v>
      </c>
      <c s="32">
        <f>ROUND(ROUND(L796,2)*ROUND(G796,3),2)</f>
      </c>
      <c s="36" t="s">
        <v>55</v>
      </c>
      <c>
        <f>(M796*21)/100</f>
      </c>
      <c t="s">
        <v>28</v>
      </c>
    </row>
    <row r="797" spans="1:5" ht="12.75">
      <c r="A797" s="35" t="s">
        <v>56</v>
      </c>
      <c r="E797" s="39" t="s">
        <v>1826</v>
      </c>
    </row>
    <row r="798" spans="1:5" ht="242.25">
      <c r="A798" s="35" t="s">
        <v>57</v>
      </c>
      <c r="E798" s="42" t="s">
        <v>1827</v>
      </c>
    </row>
    <row r="799" spans="1:5" ht="12.75">
      <c r="A799" t="s">
        <v>58</v>
      </c>
      <c r="E799" s="39" t="s">
        <v>5</v>
      </c>
    </row>
    <row r="800" spans="1:16" ht="25.5">
      <c r="A800" t="s">
        <v>50</v>
      </c>
      <c s="34" t="s">
        <v>410</v>
      </c>
      <c s="34" t="s">
        <v>1828</v>
      </c>
      <c s="35" t="s">
        <v>5</v>
      </c>
      <c s="6" t="s">
        <v>1829</v>
      </c>
      <c s="36" t="s">
        <v>459</v>
      </c>
      <c s="37">
        <v>757.808</v>
      </c>
      <c s="36">
        <v>0.0045</v>
      </c>
      <c s="36">
        <f>ROUND(G800*H800,6)</f>
      </c>
      <c r="L800" s="38">
        <v>0</v>
      </c>
      <c s="32">
        <f>ROUND(ROUND(L800,2)*ROUND(G800,3),2)</f>
      </c>
      <c s="36" t="s">
        <v>761</v>
      </c>
      <c>
        <f>(M800*21)/100</f>
      </c>
      <c t="s">
        <v>28</v>
      </c>
    </row>
    <row r="801" spans="1:5" ht="25.5">
      <c r="A801" s="35" t="s">
        <v>56</v>
      </c>
      <c r="E801" s="39" t="s">
        <v>1829</v>
      </c>
    </row>
    <row r="802" spans="1:5" ht="25.5">
      <c r="A802" s="35" t="s">
        <v>57</v>
      </c>
      <c r="E802" s="42" t="s">
        <v>1830</v>
      </c>
    </row>
    <row r="803" spans="1:5" ht="12.75">
      <c r="A803" t="s">
        <v>58</v>
      </c>
      <c r="E803" s="39" t="s">
        <v>5</v>
      </c>
    </row>
    <row r="804" spans="1:16" ht="25.5">
      <c r="A804" t="s">
        <v>50</v>
      </c>
      <c s="34" t="s">
        <v>413</v>
      </c>
      <c s="34" t="s">
        <v>1831</v>
      </c>
      <c s="35" t="s">
        <v>5</v>
      </c>
      <c s="6" t="s">
        <v>1832</v>
      </c>
      <c s="36" t="s">
        <v>459</v>
      </c>
      <c s="37">
        <v>101.13</v>
      </c>
      <c s="36">
        <v>0</v>
      </c>
      <c s="36">
        <f>ROUND(G804*H804,6)</f>
      </c>
      <c r="L804" s="38">
        <v>0</v>
      </c>
      <c s="32">
        <f>ROUND(ROUND(L804,2)*ROUND(G804,3),2)</f>
      </c>
      <c s="36" t="s">
        <v>761</v>
      </c>
      <c>
        <f>(M804*21)/100</f>
      </c>
      <c t="s">
        <v>28</v>
      </c>
    </row>
    <row r="805" spans="1:5" ht="38.25">
      <c r="A805" s="35" t="s">
        <v>56</v>
      </c>
      <c r="E805" s="39" t="s">
        <v>1833</v>
      </c>
    </row>
    <row r="806" spans="1:5" ht="25.5">
      <c r="A806" s="35" t="s">
        <v>57</v>
      </c>
      <c r="E806" s="42" t="s">
        <v>1834</v>
      </c>
    </row>
    <row r="807" spans="1:5" ht="12.75">
      <c r="A807" t="s">
        <v>58</v>
      </c>
      <c r="E807" s="39" t="s">
        <v>5</v>
      </c>
    </row>
    <row r="808" spans="1:16" ht="12.75">
      <c r="A808" t="s">
        <v>50</v>
      </c>
      <c s="34" t="s">
        <v>416</v>
      </c>
      <c s="34" t="s">
        <v>1835</v>
      </c>
      <c s="35" t="s">
        <v>5</v>
      </c>
      <c s="6" t="s">
        <v>1836</v>
      </c>
      <c s="36" t="s">
        <v>459</v>
      </c>
      <c s="37">
        <v>106.187</v>
      </c>
      <c s="36">
        <v>0</v>
      </c>
      <c s="36">
        <f>ROUND(G808*H808,6)</f>
      </c>
      <c r="L808" s="38">
        <v>0</v>
      </c>
      <c s="32">
        <f>ROUND(ROUND(L808,2)*ROUND(G808,3),2)</f>
      </c>
      <c s="36" t="s">
        <v>761</v>
      </c>
      <c>
        <f>(M808*21)/100</f>
      </c>
      <c t="s">
        <v>28</v>
      </c>
    </row>
    <row r="809" spans="1:5" ht="12.75">
      <c r="A809" s="35" t="s">
        <v>56</v>
      </c>
      <c r="E809" s="39" t="s">
        <v>1836</v>
      </c>
    </row>
    <row r="810" spans="1:5" ht="12.75">
      <c r="A810" s="35" t="s">
        <v>57</v>
      </c>
      <c r="E810" s="40" t="s">
        <v>5</v>
      </c>
    </row>
    <row r="811" spans="1:5" ht="12.75">
      <c r="A811" t="s">
        <v>58</v>
      </c>
      <c r="E811" s="39" t="s">
        <v>5</v>
      </c>
    </row>
    <row r="812" spans="1:16" ht="12.75">
      <c r="A812" t="s">
        <v>50</v>
      </c>
      <c s="34" t="s">
        <v>419</v>
      </c>
      <c s="34" t="s">
        <v>1837</v>
      </c>
      <c s="35" t="s">
        <v>5</v>
      </c>
      <c s="6" t="s">
        <v>1838</v>
      </c>
      <c s="36" t="s">
        <v>459</v>
      </c>
      <c s="37">
        <v>3031.232</v>
      </c>
      <c s="36">
        <v>0.0002</v>
      </c>
      <c s="36">
        <f>ROUND(G812*H812,6)</f>
      </c>
      <c r="L812" s="38">
        <v>0</v>
      </c>
      <c s="32">
        <f>ROUND(ROUND(L812,2)*ROUND(G812,3),2)</f>
      </c>
      <c s="36" t="s">
        <v>761</v>
      </c>
      <c>
        <f>(M812*21)/100</f>
      </c>
      <c t="s">
        <v>28</v>
      </c>
    </row>
    <row r="813" spans="1:5" ht="12.75">
      <c r="A813" s="35" t="s">
        <v>56</v>
      </c>
      <c r="E813" s="39" t="s">
        <v>1838</v>
      </c>
    </row>
    <row r="814" spans="1:5" ht="12.75">
      <c r="A814" s="35" t="s">
        <v>57</v>
      </c>
      <c r="E814" s="40" t="s">
        <v>5</v>
      </c>
    </row>
    <row r="815" spans="1:5" ht="12.75">
      <c r="A815" t="s">
        <v>58</v>
      </c>
      <c r="E815" s="39" t="s">
        <v>5</v>
      </c>
    </row>
    <row r="816" spans="1:16" ht="25.5">
      <c r="A816" t="s">
        <v>50</v>
      </c>
      <c s="34" t="s">
        <v>422</v>
      </c>
      <c s="34" t="s">
        <v>1839</v>
      </c>
      <c s="35" t="s">
        <v>5</v>
      </c>
      <c s="6" t="s">
        <v>1840</v>
      </c>
      <c s="36" t="s">
        <v>459</v>
      </c>
      <c s="37">
        <v>2824.925</v>
      </c>
      <c s="36">
        <v>0.00032</v>
      </c>
      <c s="36">
        <f>ROUND(G816*H816,6)</f>
      </c>
      <c r="L816" s="38">
        <v>0</v>
      </c>
      <c s="32">
        <f>ROUND(ROUND(L816,2)*ROUND(G816,3),2)</f>
      </c>
      <c s="36" t="s">
        <v>761</v>
      </c>
      <c>
        <f>(M816*21)/100</f>
      </c>
      <c t="s">
        <v>28</v>
      </c>
    </row>
    <row r="817" spans="1:5" ht="25.5">
      <c r="A817" s="35" t="s">
        <v>56</v>
      </c>
      <c r="E817" s="39" t="s">
        <v>1840</v>
      </c>
    </row>
    <row r="818" spans="1:5" ht="51">
      <c r="A818" s="35" t="s">
        <v>57</v>
      </c>
      <c r="E818" s="40" t="s">
        <v>1841</v>
      </c>
    </row>
    <row r="819" spans="1:5" ht="12.75">
      <c r="A819" t="s">
        <v>58</v>
      </c>
      <c r="E819" s="39" t="s">
        <v>5</v>
      </c>
    </row>
    <row r="820" spans="1:16" ht="12.75">
      <c r="A820" t="s">
        <v>50</v>
      </c>
      <c s="34" t="s">
        <v>425</v>
      </c>
      <c s="34" t="s">
        <v>1842</v>
      </c>
      <c s="35" t="s">
        <v>5</v>
      </c>
      <c s="6" t="s">
        <v>1843</v>
      </c>
      <c s="36" t="s">
        <v>459</v>
      </c>
      <c s="37">
        <v>206.307</v>
      </c>
      <c s="36">
        <v>0.00032</v>
      </c>
      <c s="36">
        <f>ROUND(G820*H820,6)</f>
      </c>
      <c r="L820" s="38">
        <v>0</v>
      </c>
      <c s="32">
        <f>ROUND(ROUND(L820,2)*ROUND(G820,3),2)</f>
      </c>
      <c s="36" t="s">
        <v>55</v>
      </c>
      <c>
        <f>(M820*21)/100</f>
      </c>
      <c t="s">
        <v>28</v>
      </c>
    </row>
    <row r="821" spans="1:5" ht="12.75">
      <c r="A821" s="35" t="s">
        <v>56</v>
      </c>
      <c r="E821" s="39" t="s">
        <v>1843</v>
      </c>
    </row>
    <row r="822" spans="1:5" ht="127.5">
      <c r="A822" s="35" t="s">
        <v>57</v>
      </c>
      <c r="E822" s="42" t="s">
        <v>1844</v>
      </c>
    </row>
    <row r="823" spans="1:5" ht="12.75">
      <c r="A823" t="s">
        <v>58</v>
      </c>
      <c r="E823" s="39" t="s">
        <v>5</v>
      </c>
    </row>
    <row r="824" spans="1:13" ht="12.75">
      <c r="A824" t="s">
        <v>47</v>
      </c>
      <c r="C824" s="31" t="s">
        <v>1845</v>
      </c>
      <c r="E824" s="33" t="s">
        <v>1846</v>
      </c>
      <c r="J824" s="32">
        <f>0</f>
      </c>
      <c s="32">
        <f>0</f>
      </c>
      <c s="32">
        <f>0+L825+L829+L833+L837+L841</f>
      </c>
      <c s="32">
        <f>0+M825+M829+M833+M837+M841</f>
      </c>
    </row>
    <row r="825" spans="1:16" ht="25.5">
      <c r="A825" t="s">
        <v>50</v>
      </c>
      <c s="34" t="s">
        <v>428</v>
      </c>
      <c s="34" t="s">
        <v>1847</v>
      </c>
      <c s="35" t="s">
        <v>5</v>
      </c>
      <c s="6" t="s">
        <v>1848</v>
      </c>
      <c s="36" t="s">
        <v>54</v>
      </c>
      <c s="37">
        <v>1</v>
      </c>
      <c s="36">
        <v>0</v>
      </c>
      <c s="36">
        <f>ROUND(G825*H825,6)</f>
      </c>
      <c r="L825" s="38">
        <v>0</v>
      </c>
      <c s="32">
        <f>ROUND(ROUND(L825,2)*ROUND(G825,3),2)</f>
      </c>
      <c s="36" t="s">
        <v>55</v>
      </c>
      <c>
        <f>(M825*21)/100</f>
      </c>
      <c t="s">
        <v>28</v>
      </c>
    </row>
    <row r="826" spans="1:5" ht="38.25">
      <c r="A826" s="35" t="s">
        <v>56</v>
      </c>
      <c r="E826" s="39" t="s">
        <v>1849</v>
      </c>
    </row>
    <row r="827" spans="1:5" ht="12.75">
      <c r="A827" s="35" t="s">
        <v>57</v>
      </c>
      <c r="E827" s="40" t="s">
        <v>5</v>
      </c>
    </row>
    <row r="828" spans="1:5" ht="12.75">
      <c r="A828" t="s">
        <v>58</v>
      </c>
      <c r="E828" s="39" t="s">
        <v>5</v>
      </c>
    </row>
    <row r="829" spans="1:16" ht="25.5">
      <c r="A829" t="s">
        <v>50</v>
      </c>
      <c s="34" t="s">
        <v>431</v>
      </c>
      <c s="34" t="s">
        <v>1850</v>
      </c>
      <c s="35" t="s">
        <v>5</v>
      </c>
      <c s="6" t="s">
        <v>1851</v>
      </c>
      <c s="36" t="s">
        <v>459</v>
      </c>
      <c s="37">
        <v>5.8</v>
      </c>
      <c s="36">
        <v>0</v>
      </c>
      <c s="36">
        <f>ROUND(G829*H829,6)</f>
      </c>
      <c r="L829" s="38">
        <v>0</v>
      </c>
      <c s="32">
        <f>ROUND(ROUND(L829,2)*ROUND(G829,3),2)</f>
      </c>
      <c s="36" t="s">
        <v>55</v>
      </c>
      <c>
        <f>(M829*21)/100</f>
      </c>
      <c t="s">
        <v>28</v>
      </c>
    </row>
    <row r="830" spans="1:5" ht="25.5">
      <c r="A830" s="35" t="s">
        <v>56</v>
      </c>
      <c r="E830" s="39" t="s">
        <v>1851</v>
      </c>
    </row>
    <row r="831" spans="1:5" ht="12.75">
      <c r="A831" s="35" t="s">
        <v>57</v>
      </c>
      <c r="E831" s="40" t="s">
        <v>5</v>
      </c>
    </row>
    <row r="832" spans="1:5" ht="12.75">
      <c r="A832" t="s">
        <v>58</v>
      </c>
      <c r="E832" s="39" t="s">
        <v>5</v>
      </c>
    </row>
    <row r="833" spans="1:16" ht="25.5">
      <c r="A833" t="s">
        <v>50</v>
      </c>
      <c s="34" t="s">
        <v>434</v>
      </c>
      <c s="34" t="s">
        <v>1852</v>
      </c>
      <c s="35" t="s">
        <v>5</v>
      </c>
      <c s="6" t="s">
        <v>1853</v>
      </c>
      <c s="36" t="s">
        <v>54</v>
      </c>
      <c s="37">
        <v>1</v>
      </c>
      <c s="36">
        <v>0</v>
      </c>
      <c s="36">
        <f>ROUND(G833*H833,6)</f>
      </c>
      <c r="L833" s="38">
        <v>0</v>
      </c>
      <c s="32">
        <f>ROUND(ROUND(L833,2)*ROUND(G833,3),2)</f>
      </c>
      <c s="36" t="s">
        <v>55</v>
      </c>
      <c>
        <f>(M833*21)/100</f>
      </c>
      <c t="s">
        <v>28</v>
      </c>
    </row>
    <row r="834" spans="1:5" ht="25.5">
      <c r="A834" s="35" t="s">
        <v>56</v>
      </c>
      <c r="E834" s="39" t="s">
        <v>1853</v>
      </c>
    </row>
    <row r="835" spans="1:5" ht="12.75">
      <c r="A835" s="35" t="s">
        <v>57</v>
      </c>
      <c r="E835" s="40" t="s">
        <v>5</v>
      </c>
    </row>
    <row r="836" spans="1:5" ht="12.75">
      <c r="A836" t="s">
        <v>58</v>
      </c>
      <c r="E836" s="39" t="s">
        <v>5</v>
      </c>
    </row>
    <row r="837" spans="1:16" ht="25.5">
      <c r="A837" t="s">
        <v>50</v>
      </c>
      <c s="34" t="s">
        <v>437</v>
      </c>
      <c s="34" t="s">
        <v>1854</v>
      </c>
      <c s="35" t="s">
        <v>5</v>
      </c>
      <c s="6" t="s">
        <v>1855</v>
      </c>
      <c s="36" t="s">
        <v>54</v>
      </c>
      <c s="37">
        <v>3</v>
      </c>
      <c s="36">
        <v>0</v>
      </c>
      <c s="36">
        <f>ROUND(G837*H837,6)</f>
      </c>
      <c r="L837" s="38">
        <v>0</v>
      </c>
      <c s="32">
        <f>ROUND(ROUND(L837,2)*ROUND(G837,3),2)</f>
      </c>
      <c s="36" t="s">
        <v>55</v>
      </c>
      <c>
        <f>(M837*21)/100</f>
      </c>
      <c t="s">
        <v>28</v>
      </c>
    </row>
    <row r="838" spans="1:5" ht="25.5">
      <c r="A838" s="35" t="s">
        <v>56</v>
      </c>
      <c r="E838" s="39" t="s">
        <v>1855</v>
      </c>
    </row>
    <row r="839" spans="1:5" ht="12.75">
      <c r="A839" s="35" t="s">
        <v>57</v>
      </c>
      <c r="E839" s="40" t="s">
        <v>5</v>
      </c>
    </row>
    <row r="840" spans="1:5" ht="12.75">
      <c r="A840" t="s">
        <v>58</v>
      </c>
      <c r="E840" s="39" t="s">
        <v>5</v>
      </c>
    </row>
    <row r="841" spans="1:16" ht="25.5">
      <c r="A841" t="s">
        <v>50</v>
      </c>
      <c s="34" t="s">
        <v>440</v>
      </c>
      <c s="34" t="s">
        <v>1856</v>
      </c>
      <c s="35" t="s">
        <v>5</v>
      </c>
      <c s="6" t="s">
        <v>1857</v>
      </c>
      <c s="36" t="s">
        <v>54</v>
      </c>
      <c s="37">
        <v>10</v>
      </c>
      <c s="36">
        <v>0</v>
      </c>
      <c s="36">
        <f>ROUND(G841*H841,6)</f>
      </c>
      <c r="L841" s="38">
        <v>0</v>
      </c>
      <c s="32">
        <f>ROUND(ROUND(L841,2)*ROUND(G841,3),2)</f>
      </c>
      <c s="36" t="s">
        <v>55</v>
      </c>
      <c>
        <f>(M841*21)/100</f>
      </c>
      <c t="s">
        <v>28</v>
      </c>
    </row>
    <row r="842" spans="1:5" ht="25.5">
      <c r="A842" s="35" t="s">
        <v>56</v>
      </c>
      <c r="E842" s="39" t="s">
        <v>1857</v>
      </c>
    </row>
    <row r="843" spans="1:5" ht="12.75">
      <c r="A843" s="35" t="s">
        <v>57</v>
      </c>
      <c r="E843" s="40" t="s">
        <v>5</v>
      </c>
    </row>
    <row r="844" spans="1:5" ht="12.75">
      <c r="A844" t="s">
        <v>58</v>
      </c>
      <c r="E844" s="39" t="s">
        <v>5</v>
      </c>
    </row>
    <row r="845" spans="1:13" ht="12.75">
      <c r="A845" t="s">
        <v>47</v>
      </c>
      <c r="C845" s="31" t="s">
        <v>525</v>
      </c>
      <c r="E845" s="33" t="s">
        <v>812</v>
      </c>
      <c r="J845" s="32">
        <f>0</f>
      </c>
      <c s="32">
        <f>0</f>
      </c>
      <c s="32">
        <f>0+L846+L850+L854+L858+L862</f>
      </c>
      <c s="32">
        <f>0+M846+M850+M854+M858+M862</f>
      </c>
    </row>
    <row r="846" spans="1:16" ht="12.75">
      <c r="A846" t="s">
        <v>50</v>
      </c>
      <c s="34" t="s">
        <v>443</v>
      </c>
      <c s="34" t="s">
        <v>851</v>
      </c>
      <c s="35" t="s">
        <v>5</v>
      </c>
      <c s="6" t="s">
        <v>852</v>
      </c>
      <c s="36" t="s">
        <v>54</v>
      </c>
      <c s="37">
        <v>2</v>
      </c>
      <c s="36">
        <v>0.000802</v>
      </c>
      <c s="36">
        <f>ROUND(G846*H846,6)</f>
      </c>
      <c r="L846" s="38">
        <v>0</v>
      </c>
      <c s="32">
        <f>ROUND(ROUND(L846,2)*ROUND(G846,3),2)</f>
      </c>
      <c s="36" t="s">
        <v>761</v>
      </c>
      <c>
        <f>(M846*21)/100</f>
      </c>
      <c t="s">
        <v>28</v>
      </c>
    </row>
    <row r="847" spans="1:5" ht="12.75">
      <c r="A847" s="35" t="s">
        <v>56</v>
      </c>
      <c r="E847" s="39" t="s">
        <v>852</v>
      </c>
    </row>
    <row r="848" spans="1:5" ht="12.75">
      <c r="A848" s="35" t="s">
        <v>57</v>
      </c>
      <c r="E848" s="40" t="s">
        <v>5</v>
      </c>
    </row>
    <row r="849" spans="1:5" ht="12.75">
      <c r="A849" t="s">
        <v>58</v>
      </c>
      <c r="E849" s="39" t="s">
        <v>5</v>
      </c>
    </row>
    <row r="850" spans="1:16" ht="12.75">
      <c r="A850" t="s">
        <v>50</v>
      </c>
      <c s="34" t="s">
        <v>446</v>
      </c>
      <c s="34" t="s">
        <v>853</v>
      </c>
      <c s="35" t="s">
        <v>5</v>
      </c>
      <c s="6" t="s">
        <v>1858</v>
      </c>
      <c s="36" t="s">
        <v>54</v>
      </c>
      <c s="37">
        <v>2</v>
      </c>
      <c s="36">
        <v>0.01</v>
      </c>
      <c s="36">
        <f>ROUND(G850*H850,6)</f>
      </c>
      <c r="L850" s="38">
        <v>0</v>
      </c>
      <c s="32">
        <f>ROUND(ROUND(L850,2)*ROUND(G850,3),2)</f>
      </c>
      <c s="36" t="s">
        <v>761</v>
      </c>
      <c>
        <f>(M850*21)/100</f>
      </c>
      <c t="s">
        <v>28</v>
      </c>
    </row>
    <row r="851" spans="1:5" ht="12.75">
      <c r="A851" s="35" t="s">
        <v>56</v>
      </c>
      <c r="E851" s="39" t="s">
        <v>1858</v>
      </c>
    </row>
    <row r="852" spans="1:5" ht="12.75">
      <c r="A852" s="35" t="s">
        <v>57</v>
      </c>
      <c r="E852" s="40" t="s">
        <v>5</v>
      </c>
    </row>
    <row r="853" spans="1:5" ht="12.75">
      <c r="A853" t="s">
        <v>58</v>
      </c>
      <c r="E853" s="39" t="s">
        <v>5</v>
      </c>
    </row>
    <row r="854" spans="1:16" ht="12.75">
      <c r="A854" t="s">
        <v>50</v>
      </c>
      <c s="34" t="s">
        <v>449</v>
      </c>
      <c s="34" t="s">
        <v>856</v>
      </c>
      <c s="35" t="s">
        <v>5</v>
      </c>
      <c s="6" t="s">
        <v>857</v>
      </c>
      <c s="36" t="s">
        <v>54</v>
      </c>
      <c s="37">
        <v>13</v>
      </c>
      <c s="36">
        <v>0.001002</v>
      </c>
      <c s="36">
        <f>ROUND(G854*H854,6)</f>
      </c>
      <c r="L854" s="38">
        <v>0</v>
      </c>
      <c s="32">
        <f>ROUND(ROUND(L854,2)*ROUND(G854,3),2)</f>
      </c>
      <c s="36" t="s">
        <v>761</v>
      </c>
      <c>
        <f>(M854*21)/100</f>
      </c>
      <c t="s">
        <v>28</v>
      </c>
    </row>
    <row r="855" spans="1:5" ht="12.75">
      <c r="A855" s="35" t="s">
        <v>56</v>
      </c>
      <c r="E855" s="39" t="s">
        <v>857</v>
      </c>
    </row>
    <row r="856" spans="1:5" ht="12.75">
      <c r="A856" s="35" t="s">
        <v>57</v>
      </c>
      <c r="E856" s="40" t="s">
        <v>1859</v>
      </c>
    </row>
    <row r="857" spans="1:5" ht="12.75">
      <c r="A857" t="s">
        <v>58</v>
      </c>
      <c r="E857" s="39" t="s">
        <v>5</v>
      </c>
    </row>
    <row r="858" spans="1:16" ht="25.5">
      <c r="A858" t="s">
        <v>50</v>
      </c>
      <c s="34" t="s">
        <v>452</v>
      </c>
      <c s="34" t="s">
        <v>858</v>
      </c>
      <c s="35" t="s">
        <v>5</v>
      </c>
      <c s="6" t="s">
        <v>1860</v>
      </c>
      <c s="36" t="s">
        <v>54</v>
      </c>
      <c s="37">
        <v>5</v>
      </c>
      <c s="36">
        <v>0.0566</v>
      </c>
      <c s="36">
        <f>ROUND(G858*H858,6)</f>
      </c>
      <c r="L858" s="38">
        <v>0</v>
      </c>
      <c s="32">
        <f>ROUND(ROUND(L858,2)*ROUND(G858,3),2)</f>
      </c>
      <c s="36" t="s">
        <v>55</v>
      </c>
      <c>
        <f>(M858*21)/100</f>
      </c>
      <c t="s">
        <v>28</v>
      </c>
    </row>
    <row r="859" spans="1:5" ht="25.5">
      <c r="A859" s="35" t="s">
        <v>56</v>
      </c>
      <c r="E859" s="39" t="s">
        <v>1861</v>
      </c>
    </row>
    <row r="860" spans="1:5" ht="12.75">
      <c r="A860" s="35" t="s">
        <v>57</v>
      </c>
      <c r="E860" s="40" t="s">
        <v>5</v>
      </c>
    </row>
    <row r="861" spans="1:5" ht="12.75">
      <c r="A861" t="s">
        <v>58</v>
      </c>
      <c r="E861" s="39" t="s">
        <v>5</v>
      </c>
    </row>
    <row r="862" spans="1:16" ht="25.5">
      <c r="A862" t="s">
        <v>50</v>
      </c>
      <c s="34" t="s">
        <v>456</v>
      </c>
      <c s="34" t="s">
        <v>861</v>
      </c>
      <c s="35" t="s">
        <v>5</v>
      </c>
      <c s="6" t="s">
        <v>1862</v>
      </c>
      <c s="36" t="s">
        <v>54</v>
      </c>
      <c s="37">
        <v>8</v>
      </c>
      <c s="36">
        <v>0.0566</v>
      </c>
      <c s="36">
        <f>ROUND(G862*H862,6)</f>
      </c>
      <c r="L862" s="38">
        <v>0</v>
      </c>
      <c s="32">
        <f>ROUND(ROUND(L862,2)*ROUND(G862,3),2)</f>
      </c>
      <c s="36" t="s">
        <v>55</v>
      </c>
      <c>
        <f>(M862*21)/100</f>
      </c>
      <c t="s">
        <v>28</v>
      </c>
    </row>
    <row r="863" spans="1:5" ht="25.5">
      <c r="A863" s="35" t="s">
        <v>56</v>
      </c>
      <c r="E863" s="39" t="s">
        <v>1863</v>
      </c>
    </row>
    <row r="864" spans="1:5" ht="12.75">
      <c r="A864" s="35" t="s">
        <v>57</v>
      </c>
      <c r="E864" s="40" t="s">
        <v>5</v>
      </c>
    </row>
    <row r="865" spans="1:5" ht="12.75">
      <c r="A865" t="s">
        <v>58</v>
      </c>
      <c r="E865" s="39" t="s">
        <v>5</v>
      </c>
    </row>
    <row r="866" spans="1:13" ht="12.75">
      <c r="A866" t="s">
        <v>47</v>
      </c>
      <c r="C866" s="31" t="s">
        <v>104</v>
      </c>
      <c r="E866" s="33" t="s">
        <v>1864</v>
      </c>
      <c r="J866" s="32">
        <f>0</f>
      </c>
      <c s="32">
        <f>0</f>
      </c>
      <c s="32">
        <f>0+L867</f>
      </c>
      <c s="32">
        <f>0+M867</f>
      </c>
    </row>
    <row r="867" spans="1:16" ht="25.5">
      <c r="A867" t="s">
        <v>50</v>
      </c>
      <c s="34" t="s">
        <v>460</v>
      </c>
      <c s="34" t="s">
        <v>1865</v>
      </c>
      <c s="35" t="s">
        <v>5</v>
      </c>
      <c s="6" t="s">
        <v>1866</v>
      </c>
      <c s="36" t="s">
        <v>459</v>
      </c>
      <c s="37">
        <v>1102.42</v>
      </c>
      <c s="36">
        <v>0.00013</v>
      </c>
      <c s="36">
        <f>ROUND(G867*H867,6)</f>
      </c>
      <c r="L867" s="38">
        <v>0</v>
      </c>
      <c s="32">
        <f>ROUND(ROUND(L867,2)*ROUND(G867,3),2)</f>
      </c>
      <c s="36" t="s">
        <v>761</v>
      </c>
      <c>
        <f>(M867*21)/100</f>
      </c>
      <c t="s">
        <v>28</v>
      </c>
    </row>
    <row r="868" spans="1:5" ht="25.5">
      <c r="A868" s="35" t="s">
        <v>56</v>
      </c>
      <c r="E868" s="39" t="s">
        <v>1866</v>
      </c>
    </row>
    <row r="869" spans="1:5" ht="63.75">
      <c r="A869" s="35" t="s">
        <v>57</v>
      </c>
      <c r="E869" s="40" t="s">
        <v>1867</v>
      </c>
    </row>
    <row r="870" spans="1:5" ht="12.75">
      <c r="A870" t="s">
        <v>58</v>
      </c>
      <c r="E870" s="39" t="s">
        <v>5</v>
      </c>
    </row>
    <row r="871" spans="1:13" ht="12.75">
      <c r="A871" t="s">
        <v>47</v>
      </c>
      <c r="C871" s="31" t="s">
        <v>107</v>
      </c>
      <c r="E871" s="33" t="s">
        <v>1868</v>
      </c>
      <c r="J871" s="32">
        <f>0</f>
      </c>
      <c s="32">
        <f>0</f>
      </c>
      <c s="32">
        <f>0+L872+L876+L880</f>
      </c>
      <c s="32">
        <f>0+M872+M876+M880</f>
      </c>
    </row>
    <row r="872" spans="1:16" ht="25.5">
      <c r="A872" t="s">
        <v>50</v>
      </c>
      <c s="34" t="s">
        <v>463</v>
      </c>
      <c s="34" t="s">
        <v>1869</v>
      </c>
      <c s="35" t="s">
        <v>5</v>
      </c>
      <c s="6" t="s">
        <v>1870</v>
      </c>
      <c s="36" t="s">
        <v>459</v>
      </c>
      <c s="37">
        <v>1506.69</v>
      </c>
      <c s="36">
        <v>4E-05</v>
      </c>
      <c s="36">
        <f>ROUND(G872*H872,6)</f>
      </c>
      <c r="L872" s="38">
        <v>0</v>
      </c>
      <c s="32">
        <f>ROUND(ROUND(L872,2)*ROUND(G872,3),2)</f>
      </c>
      <c s="36" t="s">
        <v>761</v>
      </c>
      <c>
        <f>(M872*21)/100</f>
      </c>
      <c t="s">
        <v>28</v>
      </c>
    </row>
    <row r="873" spans="1:5" ht="25.5">
      <c r="A873" s="35" t="s">
        <v>56</v>
      </c>
      <c r="E873" s="39" t="s">
        <v>1870</v>
      </c>
    </row>
    <row r="874" spans="1:5" ht="63.75">
      <c r="A874" s="35" t="s">
        <v>57</v>
      </c>
      <c r="E874" s="40" t="s">
        <v>1871</v>
      </c>
    </row>
    <row r="875" spans="1:5" ht="12.75">
      <c r="A875" t="s">
        <v>58</v>
      </c>
      <c r="E875" s="39" t="s">
        <v>5</v>
      </c>
    </row>
    <row r="876" spans="1:16" ht="12.75">
      <c r="A876" t="s">
        <v>50</v>
      </c>
      <c s="34" t="s">
        <v>466</v>
      </c>
      <c s="34" t="s">
        <v>1872</v>
      </c>
      <c s="35" t="s">
        <v>5</v>
      </c>
      <c s="6" t="s">
        <v>1873</v>
      </c>
      <c s="36" t="s">
        <v>54</v>
      </c>
      <c s="37">
        <v>5</v>
      </c>
      <c s="36">
        <v>0.00018</v>
      </c>
      <c s="36">
        <f>ROUND(G876*H876,6)</f>
      </c>
      <c r="L876" s="38">
        <v>0</v>
      </c>
      <c s="32">
        <f>ROUND(ROUND(L876,2)*ROUND(G876,3),2)</f>
      </c>
      <c s="36" t="s">
        <v>55</v>
      </c>
      <c>
        <f>(M876*21)/100</f>
      </c>
      <c t="s">
        <v>28</v>
      </c>
    </row>
    <row r="877" spans="1:5" ht="12.75">
      <c r="A877" s="35" t="s">
        <v>56</v>
      </c>
      <c r="E877" s="39" t="s">
        <v>1873</v>
      </c>
    </row>
    <row r="878" spans="1:5" ht="12.75">
      <c r="A878" s="35" t="s">
        <v>57</v>
      </c>
      <c r="E878" s="40" t="s">
        <v>5</v>
      </c>
    </row>
    <row r="879" spans="1:5" ht="12.75">
      <c r="A879" t="s">
        <v>58</v>
      </c>
      <c r="E879" s="39" t="s">
        <v>5</v>
      </c>
    </row>
    <row r="880" spans="1:16" ht="12.75">
      <c r="A880" t="s">
        <v>50</v>
      </c>
      <c s="34" t="s">
        <v>468</v>
      </c>
      <c s="34" t="s">
        <v>1874</v>
      </c>
      <c s="35" t="s">
        <v>5</v>
      </c>
      <c s="6" t="s">
        <v>1875</v>
      </c>
      <c s="36" t="s">
        <v>54</v>
      </c>
      <c s="37">
        <v>5</v>
      </c>
      <c s="36">
        <v>0.012</v>
      </c>
      <c s="36">
        <f>ROUND(G880*H880,6)</f>
      </c>
      <c r="L880" s="38">
        <v>0</v>
      </c>
      <c s="32">
        <f>ROUND(ROUND(L880,2)*ROUND(G880,3),2)</f>
      </c>
      <c s="36" t="s">
        <v>55</v>
      </c>
      <c>
        <f>(M880*21)/100</f>
      </c>
      <c t="s">
        <v>28</v>
      </c>
    </row>
    <row r="881" spans="1:5" ht="12.75">
      <c r="A881" s="35" t="s">
        <v>56</v>
      </c>
      <c r="E881" s="39" t="s">
        <v>1875</v>
      </c>
    </row>
    <row r="882" spans="1:5" ht="12.75">
      <c r="A882" s="35" t="s">
        <v>57</v>
      </c>
      <c r="E882" s="40" t="s">
        <v>5</v>
      </c>
    </row>
    <row r="883" spans="1:5" ht="12.75">
      <c r="A883" t="s">
        <v>58</v>
      </c>
      <c r="E883" s="39" t="s">
        <v>5</v>
      </c>
    </row>
    <row r="884" spans="1:13" ht="12.75">
      <c r="A884" t="s">
        <v>47</v>
      </c>
      <c r="C884" s="31" t="s">
        <v>110</v>
      </c>
      <c r="E884" s="33" t="s">
        <v>825</v>
      </c>
      <c r="J884" s="32">
        <f>0</f>
      </c>
      <c s="32">
        <f>0</f>
      </c>
      <c s="32">
        <f>0+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885" spans="1:16" ht="25.5">
      <c r="A885" t="s">
        <v>50</v>
      </c>
      <c s="34" t="s">
        <v>471</v>
      </c>
      <c s="34" t="s">
        <v>1876</v>
      </c>
      <c s="35" t="s">
        <v>5</v>
      </c>
      <c s="6" t="s">
        <v>1877</v>
      </c>
      <c s="36" t="s">
        <v>459</v>
      </c>
      <c s="37">
        <v>19.7</v>
      </c>
      <c s="36">
        <v>0</v>
      </c>
      <c s="36">
        <f>ROUND(G885*H885,6)</f>
      </c>
      <c r="L885" s="38">
        <v>0</v>
      </c>
      <c s="32">
        <f>ROUND(ROUND(L885,2)*ROUND(G885,3),2)</f>
      </c>
      <c s="36" t="s">
        <v>761</v>
      </c>
      <c>
        <f>(M885*21)/100</f>
      </c>
      <c t="s">
        <v>28</v>
      </c>
    </row>
    <row r="886" spans="1:5" ht="38.25">
      <c r="A886" s="35" t="s">
        <v>56</v>
      </c>
      <c r="E886" s="39" t="s">
        <v>1878</v>
      </c>
    </row>
    <row r="887" spans="1:5" ht="25.5">
      <c r="A887" s="35" t="s">
        <v>57</v>
      </c>
      <c r="E887" s="42" t="s">
        <v>1879</v>
      </c>
    </row>
    <row r="888" spans="1:5" ht="12.75">
      <c r="A888" t="s">
        <v>58</v>
      </c>
      <c r="E888" s="39" t="s">
        <v>5</v>
      </c>
    </row>
    <row r="889" spans="1:16" ht="12.75">
      <c r="A889" t="s">
        <v>50</v>
      </c>
      <c s="34" t="s">
        <v>473</v>
      </c>
      <c s="34" t="s">
        <v>1880</v>
      </c>
      <c s="35" t="s">
        <v>5</v>
      </c>
      <c s="6" t="s">
        <v>1881</v>
      </c>
      <c s="36" t="s">
        <v>91</v>
      </c>
      <c s="37">
        <v>8</v>
      </c>
      <c s="36">
        <v>0</v>
      </c>
      <c s="36">
        <f>ROUND(G889*H889,6)</f>
      </c>
      <c r="L889" s="38">
        <v>0</v>
      </c>
      <c s="32">
        <f>ROUND(ROUND(L889,2)*ROUND(G889,3),2)</f>
      </c>
      <c s="36" t="s">
        <v>761</v>
      </c>
      <c>
        <f>(M889*21)/100</f>
      </c>
      <c t="s">
        <v>28</v>
      </c>
    </row>
    <row r="890" spans="1:5" ht="12.75">
      <c r="A890" s="35" t="s">
        <v>56</v>
      </c>
      <c r="E890" s="39" t="s">
        <v>1881</v>
      </c>
    </row>
    <row r="891" spans="1:5" ht="51">
      <c r="A891" s="35" t="s">
        <v>57</v>
      </c>
      <c r="E891" s="40" t="s">
        <v>1882</v>
      </c>
    </row>
    <row r="892" spans="1:5" ht="12.75">
      <c r="A892" t="s">
        <v>58</v>
      </c>
      <c r="E892" s="39" t="s">
        <v>5</v>
      </c>
    </row>
    <row r="893" spans="1:16" ht="12.75">
      <c r="A893" t="s">
        <v>50</v>
      </c>
      <c s="34" t="s">
        <v>476</v>
      </c>
      <c s="34" t="s">
        <v>1883</v>
      </c>
      <c s="35" t="s">
        <v>5</v>
      </c>
      <c s="6" t="s">
        <v>1884</v>
      </c>
      <c s="36" t="s">
        <v>91</v>
      </c>
      <c s="37">
        <v>1</v>
      </c>
      <c s="36">
        <v>0</v>
      </c>
      <c s="36">
        <f>ROUND(G893*H893,6)</f>
      </c>
      <c r="L893" s="38">
        <v>0</v>
      </c>
      <c s="32">
        <f>ROUND(ROUND(L893,2)*ROUND(G893,3),2)</f>
      </c>
      <c s="36" t="s">
        <v>761</v>
      </c>
      <c>
        <f>(M893*21)/100</f>
      </c>
      <c t="s">
        <v>28</v>
      </c>
    </row>
    <row r="894" spans="1:5" ht="12.75">
      <c r="A894" s="35" t="s">
        <v>56</v>
      </c>
      <c r="E894" s="39" t="s">
        <v>1884</v>
      </c>
    </row>
    <row r="895" spans="1:5" ht="12.75">
      <c r="A895" s="35" t="s">
        <v>57</v>
      </c>
      <c r="E895" s="40" t="s">
        <v>1885</v>
      </c>
    </row>
    <row r="896" spans="1:5" ht="12.75">
      <c r="A896" t="s">
        <v>58</v>
      </c>
      <c r="E896" s="39" t="s">
        <v>5</v>
      </c>
    </row>
    <row r="897" spans="1:16" ht="12.75">
      <c r="A897" t="s">
        <v>50</v>
      </c>
      <c s="34" t="s">
        <v>479</v>
      </c>
      <c s="34" t="s">
        <v>1886</v>
      </c>
      <c s="35" t="s">
        <v>5</v>
      </c>
      <c s="6" t="s">
        <v>1887</v>
      </c>
      <c s="36" t="s">
        <v>91</v>
      </c>
      <c s="37">
        <v>9</v>
      </c>
      <c s="36">
        <v>0</v>
      </c>
      <c s="36">
        <f>ROUND(G897*H897,6)</f>
      </c>
      <c r="L897" s="38">
        <v>0</v>
      </c>
      <c s="32">
        <f>ROUND(ROUND(L897,2)*ROUND(G897,3),2)</f>
      </c>
      <c s="36" t="s">
        <v>761</v>
      </c>
      <c>
        <f>(M897*21)/100</f>
      </c>
      <c t="s">
        <v>28</v>
      </c>
    </row>
    <row r="898" spans="1:5" ht="12.75">
      <c r="A898" s="35" t="s">
        <v>56</v>
      </c>
      <c r="E898" s="39" t="s">
        <v>1887</v>
      </c>
    </row>
    <row r="899" spans="1:5" ht="51">
      <c r="A899" s="35" t="s">
        <v>57</v>
      </c>
      <c r="E899" s="40" t="s">
        <v>1888</v>
      </c>
    </row>
    <row r="900" spans="1:5" ht="12.75">
      <c r="A900" t="s">
        <v>58</v>
      </c>
      <c r="E900" s="39" t="s">
        <v>5</v>
      </c>
    </row>
    <row r="901" spans="1:16" ht="12.75">
      <c r="A901" t="s">
        <v>50</v>
      </c>
      <c s="34" t="s">
        <v>482</v>
      </c>
      <c s="34" t="s">
        <v>1889</v>
      </c>
      <c s="35" t="s">
        <v>5</v>
      </c>
      <c s="6" t="s">
        <v>1890</v>
      </c>
      <c s="36" t="s">
        <v>91</v>
      </c>
      <c s="37">
        <v>3</v>
      </c>
      <c s="36">
        <v>0</v>
      </c>
      <c s="36">
        <f>ROUND(G901*H901,6)</f>
      </c>
      <c r="L901" s="38">
        <v>0</v>
      </c>
      <c s="32">
        <f>ROUND(ROUND(L901,2)*ROUND(G901,3),2)</f>
      </c>
      <c s="36" t="s">
        <v>761</v>
      </c>
      <c>
        <f>(M901*21)/100</f>
      </c>
      <c t="s">
        <v>28</v>
      </c>
    </row>
    <row r="902" spans="1:5" ht="12.75">
      <c r="A902" s="35" t="s">
        <v>56</v>
      </c>
      <c r="E902" s="39" t="s">
        <v>1890</v>
      </c>
    </row>
    <row r="903" spans="1:5" ht="12.75">
      <c r="A903" s="35" t="s">
        <v>57</v>
      </c>
      <c r="E903" s="40" t="s">
        <v>1891</v>
      </c>
    </row>
    <row r="904" spans="1:5" ht="12.75">
      <c r="A904" t="s">
        <v>58</v>
      </c>
      <c r="E904" s="39" t="s">
        <v>5</v>
      </c>
    </row>
    <row r="905" spans="1:16" ht="12.75">
      <c r="A905" t="s">
        <v>50</v>
      </c>
      <c s="34" t="s">
        <v>485</v>
      </c>
      <c s="34" t="s">
        <v>1892</v>
      </c>
      <c s="35" t="s">
        <v>5</v>
      </c>
      <c s="6" t="s">
        <v>1893</v>
      </c>
      <c s="36" t="s">
        <v>91</v>
      </c>
      <c s="37">
        <v>1</v>
      </c>
      <c s="36">
        <v>0</v>
      </c>
      <c s="36">
        <f>ROUND(G905*H905,6)</f>
      </c>
      <c r="L905" s="38">
        <v>0</v>
      </c>
      <c s="32">
        <f>ROUND(ROUND(L905,2)*ROUND(G905,3),2)</f>
      </c>
      <c s="36" t="s">
        <v>761</v>
      </c>
      <c>
        <f>(M905*21)/100</f>
      </c>
      <c t="s">
        <v>28</v>
      </c>
    </row>
    <row r="906" spans="1:5" ht="12.75">
      <c r="A906" s="35" t="s">
        <v>56</v>
      </c>
      <c r="E906" s="39" t="s">
        <v>1893</v>
      </c>
    </row>
    <row r="907" spans="1:5" ht="12.75">
      <c r="A907" s="35" t="s">
        <v>57</v>
      </c>
      <c r="E907" s="40" t="s">
        <v>1885</v>
      </c>
    </row>
    <row r="908" spans="1:5" ht="12.75">
      <c r="A908" t="s">
        <v>58</v>
      </c>
      <c r="E908" s="39" t="s">
        <v>5</v>
      </c>
    </row>
    <row r="909" spans="1:16" ht="12.75">
      <c r="A909" t="s">
        <v>50</v>
      </c>
      <c s="34" t="s">
        <v>488</v>
      </c>
      <c s="34" t="s">
        <v>1894</v>
      </c>
      <c s="35" t="s">
        <v>5</v>
      </c>
      <c s="6" t="s">
        <v>1895</v>
      </c>
      <c s="36" t="s">
        <v>91</v>
      </c>
      <c s="37">
        <v>1</v>
      </c>
      <c s="36">
        <v>0</v>
      </c>
      <c s="36">
        <f>ROUND(G909*H909,6)</f>
      </c>
      <c r="L909" s="38">
        <v>0</v>
      </c>
      <c s="32">
        <f>ROUND(ROUND(L909,2)*ROUND(G909,3),2)</f>
      </c>
      <c s="36" t="s">
        <v>761</v>
      </c>
      <c>
        <f>(M909*21)/100</f>
      </c>
      <c t="s">
        <v>28</v>
      </c>
    </row>
    <row r="910" spans="1:5" ht="12.75">
      <c r="A910" s="35" t="s">
        <v>56</v>
      </c>
      <c r="E910" s="39" t="s">
        <v>1895</v>
      </c>
    </row>
    <row r="911" spans="1:5" ht="12.75">
      <c r="A911" s="35" t="s">
        <v>57</v>
      </c>
      <c r="E911" s="40" t="s">
        <v>1885</v>
      </c>
    </row>
    <row r="912" spans="1:5" ht="12.75">
      <c r="A912" t="s">
        <v>58</v>
      </c>
      <c r="E912" s="39" t="s">
        <v>5</v>
      </c>
    </row>
    <row r="913" spans="1:16" ht="25.5">
      <c r="A913" t="s">
        <v>50</v>
      </c>
      <c s="34" t="s">
        <v>491</v>
      </c>
      <c s="34" t="s">
        <v>1896</v>
      </c>
      <c s="35" t="s">
        <v>5</v>
      </c>
      <c s="6" t="s">
        <v>1897</v>
      </c>
      <c s="36" t="s">
        <v>91</v>
      </c>
      <c s="37">
        <v>4</v>
      </c>
      <c s="36">
        <v>0</v>
      </c>
      <c s="36">
        <f>ROUND(G913*H913,6)</f>
      </c>
      <c r="L913" s="38">
        <v>0</v>
      </c>
      <c s="32">
        <f>ROUND(ROUND(L913,2)*ROUND(G913,3),2)</f>
      </c>
      <c s="36" t="s">
        <v>761</v>
      </c>
      <c>
        <f>(M913*21)/100</f>
      </c>
      <c t="s">
        <v>28</v>
      </c>
    </row>
    <row r="914" spans="1:5" ht="25.5">
      <c r="A914" s="35" t="s">
        <v>56</v>
      </c>
      <c r="E914" s="39" t="s">
        <v>1897</v>
      </c>
    </row>
    <row r="915" spans="1:5" ht="38.25">
      <c r="A915" s="35" t="s">
        <v>57</v>
      </c>
      <c r="E915" s="40" t="s">
        <v>1898</v>
      </c>
    </row>
    <row r="916" spans="1:5" ht="12.75">
      <c r="A916" t="s">
        <v>58</v>
      </c>
      <c r="E916" s="39" t="s">
        <v>5</v>
      </c>
    </row>
    <row r="917" spans="1:16" ht="25.5">
      <c r="A917" t="s">
        <v>50</v>
      </c>
      <c s="34" t="s">
        <v>494</v>
      </c>
      <c s="34" t="s">
        <v>1899</v>
      </c>
      <c s="35" t="s">
        <v>5</v>
      </c>
      <c s="6" t="s">
        <v>1900</v>
      </c>
      <c s="36" t="s">
        <v>91</v>
      </c>
      <c s="37">
        <v>1</v>
      </c>
      <c s="36">
        <v>0</v>
      </c>
      <c s="36">
        <f>ROUND(G917*H917,6)</f>
      </c>
      <c r="L917" s="38">
        <v>0</v>
      </c>
      <c s="32">
        <f>ROUND(ROUND(L917,2)*ROUND(G917,3),2)</f>
      </c>
      <c s="36" t="s">
        <v>761</v>
      </c>
      <c>
        <f>(M917*21)/100</f>
      </c>
      <c t="s">
        <v>28</v>
      </c>
    </row>
    <row r="918" spans="1:5" ht="25.5">
      <c r="A918" s="35" t="s">
        <v>56</v>
      </c>
      <c r="E918" s="39" t="s">
        <v>1900</v>
      </c>
    </row>
    <row r="919" spans="1:5" ht="12.75">
      <c r="A919" s="35" t="s">
        <v>57</v>
      </c>
      <c r="E919" s="40" t="s">
        <v>1885</v>
      </c>
    </row>
    <row r="920" spans="1:5" ht="12.75">
      <c r="A920" t="s">
        <v>58</v>
      </c>
      <c r="E920" s="39" t="s">
        <v>5</v>
      </c>
    </row>
    <row r="921" spans="1:16" ht="12.75">
      <c r="A921" t="s">
        <v>50</v>
      </c>
      <c s="34" t="s">
        <v>497</v>
      </c>
      <c s="34" t="s">
        <v>1901</v>
      </c>
      <c s="35" t="s">
        <v>5</v>
      </c>
      <c s="6" t="s">
        <v>1902</v>
      </c>
      <c s="36" t="s">
        <v>91</v>
      </c>
      <c s="37">
        <v>5</v>
      </c>
      <c s="36">
        <v>0</v>
      </c>
      <c s="36">
        <f>ROUND(G921*H921,6)</f>
      </c>
      <c r="L921" s="38">
        <v>0</v>
      </c>
      <c s="32">
        <f>ROUND(ROUND(L921,2)*ROUND(G921,3),2)</f>
      </c>
      <c s="36" t="s">
        <v>761</v>
      </c>
      <c>
        <f>(M921*21)/100</f>
      </c>
      <c t="s">
        <v>28</v>
      </c>
    </row>
    <row r="922" spans="1:5" ht="12.75">
      <c r="A922" s="35" t="s">
        <v>56</v>
      </c>
      <c r="E922" s="39" t="s">
        <v>1902</v>
      </c>
    </row>
    <row r="923" spans="1:5" ht="38.25">
      <c r="A923" s="35" t="s">
        <v>57</v>
      </c>
      <c r="E923" s="40" t="s">
        <v>1903</v>
      </c>
    </row>
    <row r="924" spans="1:5" ht="12.75">
      <c r="A924" t="s">
        <v>58</v>
      </c>
      <c r="E924" s="39" t="s">
        <v>5</v>
      </c>
    </row>
    <row r="925" spans="1:16" ht="25.5">
      <c r="A925" t="s">
        <v>50</v>
      </c>
      <c s="34" t="s">
        <v>500</v>
      </c>
      <c s="34" t="s">
        <v>1904</v>
      </c>
      <c s="35" t="s">
        <v>5</v>
      </c>
      <c s="6" t="s">
        <v>1905</v>
      </c>
      <c s="36" t="s">
        <v>777</v>
      </c>
      <c s="37">
        <v>5</v>
      </c>
      <c s="36">
        <v>0</v>
      </c>
      <c s="36">
        <f>ROUND(G925*H925,6)</f>
      </c>
      <c r="L925" s="38">
        <v>0</v>
      </c>
      <c s="32">
        <f>ROUND(ROUND(L925,2)*ROUND(G925,3),2)</f>
      </c>
      <c s="36" t="s">
        <v>761</v>
      </c>
      <c>
        <f>(M925*21)/100</f>
      </c>
      <c t="s">
        <v>28</v>
      </c>
    </row>
    <row r="926" spans="1:5" ht="25.5">
      <c r="A926" s="35" t="s">
        <v>56</v>
      </c>
      <c r="E926" s="39" t="s">
        <v>1905</v>
      </c>
    </row>
    <row r="927" spans="1:5" ht="12.75">
      <c r="A927" s="35" t="s">
        <v>57</v>
      </c>
      <c r="E927" s="40" t="s">
        <v>5</v>
      </c>
    </row>
    <row r="928" spans="1:5" ht="12.75">
      <c r="A928" t="s">
        <v>58</v>
      </c>
      <c r="E928" s="39" t="s">
        <v>5</v>
      </c>
    </row>
    <row r="929" spans="1:16" ht="12.75">
      <c r="A929" t="s">
        <v>50</v>
      </c>
      <c s="34" t="s">
        <v>1906</v>
      </c>
      <c s="34" t="s">
        <v>1907</v>
      </c>
      <c s="35" t="s">
        <v>5</v>
      </c>
      <c s="6" t="s">
        <v>1908</v>
      </c>
      <c s="36" t="s">
        <v>91</v>
      </c>
      <c s="37">
        <v>3</v>
      </c>
      <c s="36">
        <v>0</v>
      </c>
      <c s="36">
        <f>ROUND(G929*H929,6)</f>
      </c>
      <c r="L929" s="38">
        <v>0</v>
      </c>
      <c s="32">
        <f>ROUND(ROUND(L929,2)*ROUND(G929,3),2)</f>
      </c>
      <c s="36" t="s">
        <v>55</v>
      </c>
      <c>
        <f>(M929*21)/100</f>
      </c>
      <c t="s">
        <v>28</v>
      </c>
    </row>
    <row r="930" spans="1:5" ht="12.75">
      <c r="A930" s="35" t="s">
        <v>56</v>
      </c>
      <c r="E930" s="39" t="s">
        <v>1908</v>
      </c>
    </row>
    <row r="931" spans="1:5" ht="12.75">
      <c r="A931" s="35" t="s">
        <v>57</v>
      </c>
      <c r="E931" s="40" t="s">
        <v>1891</v>
      </c>
    </row>
    <row r="932" spans="1:5" ht="12.75">
      <c r="A932" t="s">
        <v>58</v>
      </c>
      <c r="E932" s="39" t="s">
        <v>5</v>
      </c>
    </row>
    <row r="933" spans="1:16" ht="12.75">
      <c r="A933" t="s">
        <v>50</v>
      </c>
      <c s="34" t="s">
        <v>1909</v>
      </c>
      <c s="34" t="s">
        <v>1907</v>
      </c>
      <c s="35" t="s">
        <v>80</v>
      </c>
      <c s="6" t="s">
        <v>1908</v>
      </c>
      <c s="36" t="s">
        <v>91</v>
      </c>
      <c s="37">
        <v>5</v>
      </c>
      <c s="36">
        <v>0</v>
      </c>
      <c s="36">
        <f>ROUND(G933*H933,6)</f>
      </c>
      <c r="L933" s="38">
        <v>0</v>
      </c>
      <c s="32">
        <f>ROUND(ROUND(L933,2)*ROUND(G933,3),2)</f>
      </c>
      <c s="36" t="s">
        <v>55</v>
      </c>
      <c>
        <f>(M933*21)/100</f>
      </c>
      <c t="s">
        <v>28</v>
      </c>
    </row>
    <row r="934" spans="1:5" ht="12.75">
      <c r="A934" s="35" t="s">
        <v>56</v>
      </c>
      <c r="E934" s="39" t="s">
        <v>1908</v>
      </c>
    </row>
    <row r="935" spans="1:5" ht="12.75">
      <c r="A935" s="35" t="s">
        <v>57</v>
      </c>
      <c r="E935" s="40" t="s">
        <v>5</v>
      </c>
    </row>
    <row r="936" spans="1:5" ht="12.75">
      <c r="A936" t="s">
        <v>58</v>
      </c>
      <c r="E936" s="39" t="s">
        <v>5</v>
      </c>
    </row>
    <row r="937" spans="1:16" ht="12.75">
      <c r="A937" t="s">
        <v>50</v>
      </c>
      <c s="34" t="s">
        <v>1910</v>
      </c>
      <c s="34" t="s">
        <v>1907</v>
      </c>
      <c s="35" t="s">
        <v>28</v>
      </c>
      <c s="6" t="s">
        <v>1908</v>
      </c>
      <c s="36" t="s">
        <v>91</v>
      </c>
      <c s="37">
        <v>1</v>
      </c>
      <c s="36">
        <v>0</v>
      </c>
      <c s="36">
        <f>ROUND(G937*H937,6)</f>
      </c>
      <c r="L937" s="38">
        <v>0</v>
      </c>
      <c s="32">
        <f>ROUND(ROUND(L937,2)*ROUND(G937,3),2)</f>
      </c>
      <c s="36" t="s">
        <v>55</v>
      </c>
      <c>
        <f>(M937*21)/100</f>
      </c>
      <c t="s">
        <v>28</v>
      </c>
    </row>
    <row r="938" spans="1:5" ht="12.75">
      <c r="A938" s="35" t="s">
        <v>56</v>
      </c>
      <c r="E938" s="39" t="s">
        <v>1908</v>
      </c>
    </row>
    <row r="939" spans="1:5" ht="12.75">
      <c r="A939" s="35" t="s">
        <v>57</v>
      </c>
      <c r="E939" s="40" t="s">
        <v>5</v>
      </c>
    </row>
    <row r="940" spans="1:5" ht="12.75">
      <c r="A940" t="s">
        <v>58</v>
      </c>
      <c r="E940" s="39" t="s">
        <v>5</v>
      </c>
    </row>
    <row r="941" spans="1:16" ht="12.75">
      <c r="A941" t="s">
        <v>50</v>
      </c>
      <c s="34" t="s">
        <v>1911</v>
      </c>
      <c s="34" t="s">
        <v>1907</v>
      </c>
      <c s="35" t="s">
        <v>26</v>
      </c>
      <c s="6" t="s">
        <v>1908</v>
      </c>
      <c s="36" t="s">
        <v>91</v>
      </c>
      <c s="37">
        <v>1</v>
      </c>
      <c s="36">
        <v>0</v>
      </c>
      <c s="36">
        <f>ROUND(G941*H941,6)</f>
      </c>
      <c r="L941" s="38">
        <v>0</v>
      </c>
      <c s="32">
        <f>ROUND(ROUND(L941,2)*ROUND(G941,3),2)</f>
      </c>
      <c s="36" t="s">
        <v>55</v>
      </c>
      <c>
        <f>(M941*21)/100</f>
      </c>
      <c t="s">
        <v>28</v>
      </c>
    </row>
    <row r="942" spans="1:5" ht="12.75">
      <c r="A942" s="35" t="s">
        <v>56</v>
      </c>
      <c r="E942" s="39" t="s">
        <v>1908</v>
      </c>
    </row>
    <row r="943" spans="1:5" ht="12.75">
      <c r="A943" s="35" t="s">
        <v>57</v>
      </c>
      <c r="E943" s="40" t="s">
        <v>5</v>
      </c>
    </row>
    <row r="944" spans="1:5" ht="12.75">
      <c r="A944" t="s">
        <v>58</v>
      </c>
      <c r="E944" s="39" t="s">
        <v>5</v>
      </c>
    </row>
    <row r="945" spans="1:16" ht="12.75">
      <c r="A945" t="s">
        <v>50</v>
      </c>
      <c s="34" t="s">
        <v>1912</v>
      </c>
      <c s="34" t="s">
        <v>1913</v>
      </c>
      <c s="35" t="s">
        <v>5</v>
      </c>
      <c s="6" t="s">
        <v>1914</v>
      </c>
      <c s="36" t="s">
        <v>91</v>
      </c>
      <c s="37">
        <v>9</v>
      </c>
      <c s="36">
        <v>0</v>
      </c>
      <c s="36">
        <f>ROUND(G945*H945,6)</f>
      </c>
      <c r="L945" s="38">
        <v>0</v>
      </c>
      <c s="32">
        <f>ROUND(ROUND(L945,2)*ROUND(G945,3),2)</f>
      </c>
      <c s="36" t="s">
        <v>761</v>
      </c>
      <c>
        <f>(M945*21)/100</f>
      </c>
      <c t="s">
        <v>28</v>
      </c>
    </row>
    <row r="946" spans="1:5" ht="12.75">
      <c r="A946" s="35" t="s">
        <v>56</v>
      </c>
      <c r="E946" s="39" t="s">
        <v>1914</v>
      </c>
    </row>
    <row r="947" spans="1:5" ht="51">
      <c r="A947" s="35" t="s">
        <v>57</v>
      </c>
      <c r="E947" s="40" t="s">
        <v>1888</v>
      </c>
    </row>
    <row r="948" spans="1:5" ht="12.75">
      <c r="A948" t="s">
        <v>58</v>
      </c>
      <c r="E948" s="39" t="s">
        <v>5</v>
      </c>
    </row>
    <row r="949" spans="1:16" ht="12.75">
      <c r="A949" t="s">
        <v>50</v>
      </c>
      <c s="34" t="s">
        <v>1915</v>
      </c>
      <c s="34" t="s">
        <v>1916</v>
      </c>
      <c s="35" t="s">
        <v>5</v>
      </c>
      <c s="6" t="s">
        <v>1917</v>
      </c>
      <c s="36" t="s">
        <v>54</v>
      </c>
      <c s="37">
        <v>9</v>
      </c>
      <c s="36">
        <v>0</v>
      </c>
      <c s="36">
        <f>ROUND(G949*H949,6)</f>
      </c>
      <c r="L949" s="38">
        <v>0</v>
      </c>
      <c s="32">
        <f>ROUND(ROUND(L949,2)*ROUND(G949,3),2)</f>
      </c>
      <c s="36" t="s">
        <v>55</v>
      </c>
      <c>
        <f>(M949*21)/100</f>
      </c>
      <c t="s">
        <v>28</v>
      </c>
    </row>
    <row r="950" spans="1:5" ht="12.75">
      <c r="A950" s="35" t="s">
        <v>56</v>
      </c>
      <c r="E950" s="39" t="s">
        <v>1917</v>
      </c>
    </row>
    <row r="951" spans="1:5" ht="51">
      <c r="A951" s="35" t="s">
        <v>57</v>
      </c>
      <c r="E951" s="40" t="s">
        <v>1888</v>
      </c>
    </row>
    <row r="952" spans="1:5" ht="12.75">
      <c r="A952" t="s">
        <v>58</v>
      </c>
      <c r="E952" s="39" t="s">
        <v>5</v>
      </c>
    </row>
    <row r="953" spans="1:16" ht="12.75">
      <c r="A953" t="s">
        <v>50</v>
      </c>
      <c s="34" t="s">
        <v>1918</v>
      </c>
      <c s="34" t="s">
        <v>1916</v>
      </c>
      <c s="35" t="s">
        <v>80</v>
      </c>
      <c s="6" t="s">
        <v>1917</v>
      </c>
      <c s="36" t="s">
        <v>54</v>
      </c>
      <c s="37">
        <v>3</v>
      </c>
      <c s="36">
        <v>0</v>
      </c>
      <c s="36">
        <f>ROUND(G953*H953,6)</f>
      </c>
      <c r="L953" s="38">
        <v>0</v>
      </c>
      <c s="32">
        <f>ROUND(ROUND(L953,2)*ROUND(G953,3),2)</f>
      </c>
      <c s="36" t="s">
        <v>55</v>
      </c>
      <c>
        <f>(M953*21)/100</f>
      </c>
      <c t="s">
        <v>28</v>
      </c>
    </row>
    <row r="954" spans="1:5" ht="12.75">
      <c r="A954" s="35" t="s">
        <v>56</v>
      </c>
      <c r="E954" s="39" t="s">
        <v>1917</v>
      </c>
    </row>
    <row r="955" spans="1:5" ht="12.75">
      <c r="A955" s="35" t="s">
        <v>57</v>
      </c>
      <c r="E955" s="40" t="s">
        <v>1891</v>
      </c>
    </row>
    <row r="956" spans="1:5" ht="12.75">
      <c r="A956" t="s">
        <v>58</v>
      </c>
      <c r="E956" s="39" t="s">
        <v>5</v>
      </c>
    </row>
    <row r="957" spans="1:16" ht="12.75">
      <c r="A957" t="s">
        <v>50</v>
      </c>
      <c s="34" t="s">
        <v>1919</v>
      </c>
      <c s="34" t="s">
        <v>1916</v>
      </c>
      <c s="35" t="s">
        <v>28</v>
      </c>
      <c s="6" t="s">
        <v>1917</v>
      </c>
      <c s="36" t="s">
        <v>54</v>
      </c>
      <c s="37">
        <v>5</v>
      </c>
      <c s="36">
        <v>0</v>
      </c>
      <c s="36">
        <f>ROUND(G957*H957,6)</f>
      </c>
      <c r="L957" s="38">
        <v>0</v>
      </c>
      <c s="32">
        <f>ROUND(ROUND(L957,2)*ROUND(G957,3),2)</f>
      </c>
      <c s="36" t="s">
        <v>55</v>
      </c>
      <c>
        <f>(M957*21)/100</f>
      </c>
      <c t="s">
        <v>28</v>
      </c>
    </row>
    <row r="958" spans="1:5" ht="12.75">
      <c r="A958" s="35" t="s">
        <v>56</v>
      </c>
      <c r="E958" s="39" t="s">
        <v>1917</v>
      </c>
    </row>
    <row r="959" spans="1:5" ht="12.75">
      <c r="A959" s="35" t="s">
        <v>57</v>
      </c>
      <c r="E959" s="40" t="s">
        <v>5</v>
      </c>
    </row>
    <row r="960" spans="1:5" ht="12.75">
      <c r="A960" t="s">
        <v>58</v>
      </c>
      <c r="E960" s="39" t="s">
        <v>5</v>
      </c>
    </row>
    <row r="961" spans="1:16" ht="12.75">
      <c r="A961" t="s">
        <v>50</v>
      </c>
      <c s="34" t="s">
        <v>1920</v>
      </c>
      <c s="34" t="s">
        <v>1916</v>
      </c>
      <c s="35" t="s">
        <v>26</v>
      </c>
      <c s="6" t="s">
        <v>1917</v>
      </c>
      <c s="36" t="s">
        <v>54</v>
      </c>
      <c s="37">
        <v>1</v>
      </c>
      <c s="36">
        <v>0</v>
      </c>
      <c s="36">
        <f>ROUND(G961*H961,6)</f>
      </c>
      <c r="L961" s="38">
        <v>0</v>
      </c>
      <c s="32">
        <f>ROUND(ROUND(L961,2)*ROUND(G961,3),2)</f>
      </c>
      <c s="36" t="s">
        <v>55</v>
      </c>
      <c>
        <f>(M961*21)/100</f>
      </c>
      <c t="s">
        <v>28</v>
      </c>
    </row>
    <row r="962" spans="1:5" ht="12.75">
      <c r="A962" s="35" t="s">
        <v>56</v>
      </c>
      <c r="E962" s="39" t="s">
        <v>1917</v>
      </c>
    </row>
    <row r="963" spans="1:5" ht="12.75">
      <c r="A963" s="35" t="s">
        <v>57</v>
      </c>
      <c r="E963" s="40" t="s">
        <v>5</v>
      </c>
    </row>
    <row r="964" spans="1:5" ht="12.75">
      <c r="A964" t="s">
        <v>58</v>
      </c>
      <c r="E964" s="39" t="s">
        <v>5</v>
      </c>
    </row>
    <row r="965" spans="1:16" ht="12.75">
      <c r="A965" t="s">
        <v>50</v>
      </c>
      <c s="34" t="s">
        <v>1921</v>
      </c>
      <c s="34" t="s">
        <v>1922</v>
      </c>
      <c s="35" t="s">
        <v>5</v>
      </c>
      <c s="6" t="s">
        <v>1923</v>
      </c>
      <c s="36" t="s">
        <v>459</v>
      </c>
      <c s="37">
        <v>423.722</v>
      </c>
      <c s="36">
        <v>0</v>
      </c>
      <c s="36">
        <f>ROUND(G965*H965,6)</f>
      </c>
      <c r="L965" s="38">
        <v>0</v>
      </c>
      <c s="32">
        <f>ROUND(ROUND(L965,2)*ROUND(G965,3),2)</f>
      </c>
      <c s="36" t="s">
        <v>761</v>
      </c>
      <c>
        <f>(M965*21)/100</f>
      </c>
      <c t="s">
        <v>28</v>
      </c>
    </row>
    <row r="966" spans="1:5" ht="12.75">
      <c r="A966" s="35" t="s">
        <v>56</v>
      </c>
      <c r="E966" s="39" t="s">
        <v>1923</v>
      </c>
    </row>
    <row r="967" spans="1:5" ht="280.5">
      <c r="A967" s="35" t="s">
        <v>57</v>
      </c>
      <c r="E967" s="42" t="s">
        <v>1924</v>
      </c>
    </row>
    <row r="968" spans="1:5" ht="12.75">
      <c r="A968" t="s">
        <v>58</v>
      </c>
      <c r="E968" s="39" t="s">
        <v>5</v>
      </c>
    </row>
    <row r="969" spans="1:16" ht="12.75">
      <c r="A969" t="s">
        <v>50</v>
      </c>
      <c s="34" t="s">
        <v>1925</v>
      </c>
      <c s="34" t="s">
        <v>1926</v>
      </c>
      <c s="35" t="s">
        <v>5</v>
      </c>
      <c s="6" t="s">
        <v>1927</v>
      </c>
      <c s="36" t="s">
        <v>459</v>
      </c>
      <c s="37">
        <v>454.612</v>
      </c>
      <c s="36">
        <v>0</v>
      </c>
      <c s="36">
        <f>ROUND(G969*H969,6)</f>
      </c>
      <c r="L969" s="38">
        <v>0</v>
      </c>
      <c s="32">
        <f>ROUND(ROUND(L969,2)*ROUND(G969,3),2)</f>
      </c>
      <c s="36" t="s">
        <v>761</v>
      </c>
      <c>
        <f>(M969*21)/100</f>
      </c>
      <c t="s">
        <v>28</v>
      </c>
    </row>
    <row r="970" spans="1:5" ht="12.75">
      <c r="A970" s="35" t="s">
        <v>56</v>
      </c>
      <c r="E970" s="39" t="s">
        <v>1927</v>
      </c>
    </row>
    <row r="971" spans="1:5" ht="242.25">
      <c r="A971" s="35" t="s">
        <v>57</v>
      </c>
      <c r="E971" s="42" t="s">
        <v>1928</v>
      </c>
    </row>
    <row r="972" spans="1:5" ht="12.75">
      <c r="A972" t="s">
        <v>58</v>
      </c>
      <c r="E972" s="39" t="s">
        <v>5</v>
      </c>
    </row>
    <row r="973" spans="1:16" ht="25.5">
      <c r="A973" t="s">
        <v>50</v>
      </c>
      <c s="34" t="s">
        <v>1929</v>
      </c>
      <c s="34" t="s">
        <v>1930</v>
      </c>
      <c s="35" t="s">
        <v>5</v>
      </c>
      <c s="6" t="s">
        <v>1931</v>
      </c>
      <c s="36" t="s">
        <v>459</v>
      </c>
      <c s="37">
        <v>205.89</v>
      </c>
      <c s="36">
        <v>0</v>
      </c>
      <c s="36">
        <f>ROUND(G973*H973,6)</f>
      </c>
      <c r="L973" s="38">
        <v>0</v>
      </c>
      <c s="32">
        <f>ROUND(ROUND(L973,2)*ROUND(G973,3),2)</f>
      </c>
      <c s="36" t="s">
        <v>761</v>
      </c>
      <c>
        <f>(M973*21)/100</f>
      </c>
      <c t="s">
        <v>28</v>
      </c>
    </row>
    <row r="974" spans="1:5" ht="25.5">
      <c r="A974" s="35" t="s">
        <v>56</v>
      </c>
      <c r="E974" s="39" t="s">
        <v>1931</v>
      </c>
    </row>
    <row r="975" spans="1:5" ht="76.5">
      <c r="A975" s="35" t="s">
        <v>57</v>
      </c>
      <c r="E975" s="42" t="s">
        <v>1932</v>
      </c>
    </row>
    <row r="976" spans="1:5" ht="12.75">
      <c r="A976" t="s">
        <v>58</v>
      </c>
      <c r="E976" s="39" t="s">
        <v>5</v>
      </c>
    </row>
    <row r="977" spans="1:16" ht="25.5">
      <c r="A977" t="s">
        <v>50</v>
      </c>
      <c s="34" t="s">
        <v>1933</v>
      </c>
      <c s="34" t="s">
        <v>1934</v>
      </c>
      <c s="35" t="s">
        <v>5</v>
      </c>
      <c s="6" t="s">
        <v>1935</v>
      </c>
      <c s="36" t="s">
        <v>54</v>
      </c>
      <c s="37">
        <v>20</v>
      </c>
      <c s="36">
        <v>0</v>
      </c>
      <c s="36">
        <f>ROUND(G977*H977,6)</f>
      </c>
      <c r="L977" s="38">
        <v>0</v>
      </c>
      <c s="32">
        <f>ROUND(ROUND(L977,2)*ROUND(G977,3),2)</f>
      </c>
      <c s="36" t="s">
        <v>761</v>
      </c>
      <c>
        <f>(M977*21)/100</f>
      </c>
      <c t="s">
        <v>28</v>
      </c>
    </row>
    <row r="978" spans="1:5" ht="25.5">
      <c r="A978" s="35" t="s">
        <v>56</v>
      </c>
      <c r="E978" s="39" t="s">
        <v>1935</v>
      </c>
    </row>
    <row r="979" spans="1:5" ht="76.5">
      <c r="A979" s="35" t="s">
        <v>57</v>
      </c>
      <c r="E979" s="40" t="s">
        <v>1649</v>
      </c>
    </row>
    <row r="980" spans="1:5" ht="12.75">
      <c r="A980" t="s">
        <v>58</v>
      </c>
      <c r="E980" s="39" t="s">
        <v>5</v>
      </c>
    </row>
    <row r="981" spans="1:16" ht="25.5">
      <c r="A981" t="s">
        <v>50</v>
      </c>
      <c s="34" t="s">
        <v>1936</v>
      </c>
      <c s="34" t="s">
        <v>1937</v>
      </c>
      <c s="35" t="s">
        <v>5</v>
      </c>
      <c s="6" t="s">
        <v>1938</v>
      </c>
      <c s="36" t="s">
        <v>54</v>
      </c>
      <c s="37">
        <v>38</v>
      </c>
      <c s="36">
        <v>0</v>
      </c>
      <c s="36">
        <f>ROUND(G981*H981,6)</f>
      </c>
      <c r="L981" s="38">
        <v>0</v>
      </c>
      <c s="32">
        <f>ROUND(ROUND(L981,2)*ROUND(G981,3),2)</f>
      </c>
      <c s="36" t="s">
        <v>761</v>
      </c>
      <c>
        <f>(M981*21)/100</f>
      </c>
      <c t="s">
        <v>28</v>
      </c>
    </row>
    <row r="982" spans="1:5" ht="25.5">
      <c r="A982" s="35" t="s">
        <v>56</v>
      </c>
      <c r="E982" s="39" t="s">
        <v>1938</v>
      </c>
    </row>
    <row r="983" spans="1:5" ht="153">
      <c r="A983" s="35" t="s">
        <v>57</v>
      </c>
      <c r="E983" s="40" t="s">
        <v>1939</v>
      </c>
    </row>
    <row r="984" spans="1:5" ht="12.75">
      <c r="A984" t="s">
        <v>58</v>
      </c>
      <c r="E984" s="39" t="s">
        <v>5</v>
      </c>
    </row>
    <row r="985" spans="1:16" ht="25.5">
      <c r="A985" t="s">
        <v>50</v>
      </c>
      <c s="34" t="s">
        <v>1940</v>
      </c>
      <c s="34" t="s">
        <v>1941</v>
      </c>
      <c s="35" t="s">
        <v>5</v>
      </c>
      <c s="6" t="s">
        <v>1942</v>
      </c>
      <c s="36" t="s">
        <v>54</v>
      </c>
      <c s="37">
        <v>1</v>
      </c>
      <c s="36">
        <v>0</v>
      </c>
      <c s="36">
        <f>ROUND(G985*H985,6)</f>
      </c>
      <c r="L985" s="38">
        <v>0</v>
      </c>
      <c s="32">
        <f>ROUND(ROUND(L985,2)*ROUND(G985,3),2)</f>
      </c>
      <c s="36" t="s">
        <v>761</v>
      </c>
      <c>
        <f>(M985*21)/100</f>
      </c>
      <c t="s">
        <v>28</v>
      </c>
    </row>
    <row r="986" spans="1:5" ht="25.5">
      <c r="A986" s="35" t="s">
        <v>56</v>
      </c>
      <c r="E986" s="39" t="s">
        <v>1942</v>
      </c>
    </row>
    <row r="987" spans="1:5" ht="12.75">
      <c r="A987" s="35" t="s">
        <v>57</v>
      </c>
      <c r="E987" s="40" t="s">
        <v>1885</v>
      </c>
    </row>
    <row r="988" spans="1:5" ht="12.75">
      <c r="A988" t="s">
        <v>58</v>
      </c>
      <c r="E988" s="39" t="s">
        <v>5</v>
      </c>
    </row>
    <row r="989" spans="1:16" ht="25.5">
      <c r="A989" t="s">
        <v>50</v>
      </c>
      <c s="34" t="s">
        <v>1943</v>
      </c>
      <c s="34" t="s">
        <v>1944</v>
      </c>
      <c s="35" t="s">
        <v>5</v>
      </c>
      <c s="6" t="s">
        <v>1945</v>
      </c>
      <c s="36" t="s">
        <v>54</v>
      </c>
      <c s="37">
        <v>3</v>
      </c>
      <c s="36">
        <v>0</v>
      </c>
      <c s="36">
        <f>ROUND(G989*H989,6)</f>
      </c>
      <c r="L989" s="38">
        <v>0</v>
      </c>
      <c s="32">
        <f>ROUND(ROUND(L989,2)*ROUND(G989,3),2)</f>
      </c>
      <c s="36" t="s">
        <v>761</v>
      </c>
      <c>
        <f>(M989*21)/100</f>
      </c>
      <c t="s">
        <v>28</v>
      </c>
    </row>
    <row r="990" spans="1:5" ht="25.5">
      <c r="A990" s="35" t="s">
        <v>56</v>
      </c>
      <c r="E990" s="39" t="s">
        <v>1945</v>
      </c>
    </row>
    <row r="991" spans="1:5" ht="12.75">
      <c r="A991" s="35" t="s">
        <v>57</v>
      </c>
      <c r="E991" s="40" t="s">
        <v>1946</v>
      </c>
    </row>
    <row r="992" spans="1:5" ht="12.75">
      <c r="A992" t="s">
        <v>58</v>
      </c>
      <c r="E992" s="39" t="s">
        <v>5</v>
      </c>
    </row>
    <row r="993" spans="1:16" ht="12.75">
      <c r="A993" t="s">
        <v>50</v>
      </c>
      <c s="34" t="s">
        <v>1947</v>
      </c>
      <c s="34" t="s">
        <v>1948</v>
      </c>
      <c s="35" t="s">
        <v>5</v>
      </c>
      <c s="6" t="s">
        <v>1949</v>
      </c>
      <c s="36" t="s">
        <v>54</v>
      </c>
      <c s="37">
        <v>3</v>
      </c>
      <c s="36">
        <v>0</v>
      </c>
      <c s="36">
        <f>ROUND(G993*H993,6)</f>
      </c>
      <c r="L993" s="38">
        <v>0</v>
      </c>
      <c s="32">
        <f>ROUND(ROUND(L993,2)*ROUND(G993,3),2)</f>
      </c>
      <c s="36" t="s">
        <v>761</v>
      </c>
      <c>
        <f>(M993*21)/100</f>
      </c>
      <c t="s">
        <v>28</v>
      </c>
    </row>
    <row r="994" spans="1:5" ht="12.75">
      <c r="A994" s="35" t="s">
        <v>56</v>
      </c>
      <c r="E994" s="39" t="s">
        <v>1949</v>
      </c>
    </row>
    <row r="995" spans="1:5" ht="12.75">
      <c r="A995" s="35" t="s">
        <v>57</v>
      </c>
      <c r="E995" s="40" t="s">
        <v>1946</v>
      </c>
    </row>
    <row r="996" spans="1:5" ht="12.75">
      <c r="A996" t="s">
        <v>58</v>
      </c>
      <c r="E996" s="39" t="s">
        <v>5</v>
      </c>
    </row>
    <row r="997" spans="1:16" ht="12.75">
      <c r="A997" t="s">
        <v>50</v>
      </c>
      <c s="34" t="s">
        <v>1950</v>
      </c>
      <c s="34" t="s">
        <v>1951</v>
      </c>
      <c s="35" t="s">
        <v>5</v>
      </c>
      <c s="6" t="s">
        <v>1952</v>
      </c>
      <c s="36" t="s">
        <v>459</v>
      </c>
      <c s="37">
        <v>501.78</v>
      </c>
      <c s="36">
        <v>0</v>
      </c>
      <c s="36">
        <f>ROUND(G997*H997,6)</f>
      </c>
      <c r="L997" s="38">
        <v>0</v>
      </c>
      <c s="32">
        <f>ROUND(ROUND(L997,2)*ROUND(G997,3),2)</f>
      </c>
      <c s="36" t="s">
        <v>761</v>
      </c>
      <c>
        <f>(M997*21)/100</f>
      </c>
      <c t="s">
        <v>28</v>
      </c>
    </row>
    <row r="998" spans="1:5" ht="12.75">
      <c r="A998" s="35" t="s">
        <v>56</v>
      </c>
      <c r="E998" s="39" t="s">
        <v>1952</v>
      </c>
    </row>
    <row r="999" spans="1:5" ht="331.5">
      <c r="A999" s="35" t="s">
        <v>57</v>
      </c>
      <c r="E999" s="42" t="s">
        <v>1953</v>
      </c>
    </row>
    <row r="1000" spans="1:5" ht="12.75">
      <c r="A1000" t="s">
        <v>58</v>
      </c>
      <c r="E1000" s="39" t="s">
        <v>5</v>
      </c>
    </row>
    <row r="1001" spans="1:16" ht="12.75">
      <c r="A1001" t="s">
        <v>50</v>
      </c>
      <c s="34" t="s">
        <v>1954</v>
      </c>
      <c s="34" t="s">
        <v>1955</v>
      </c>
      <c s="35" t="s">
        <v>5</v>
      </c>
      <c s="6" t="s">
        <v>1956</v>
      </c>
      <c s="36" t="s">
        <v>459</v>
      </c>
      <c s="37">
        <v>501.78</v>
      </c>
      <c s="36">
        <v>0</v>
      </c>
      <c s="36">
        <f>ROUND(G1001*H1001,6)</f>
      </c>
      <c r="L1001" s="38">
        <v>0</v>
      </c>
      <c s="32">
        <f>ROUND(ROUND(L1001,2)*ROUND(G1001,3),2)</f>
      </c>
      <c s="36" t="s">
        <v>761</v>
      </c>
      <c>
        <f>(M1001*21)/100</f>
      </c>
      <c t="s">
        <v>28</v>
      </c>
    </row>
    <row r="1002" spans="1:5" ht="12.75">
      <c r="A1002" s="35" t="s">
        <v>56</v>
      </c>
      <c r="E1002" s="39" t="s">
        <v>1956</v>
      </c>
    </row>
    <row r="1003" spans="1:5" ht="12.75">
      <c r="A1003" s="35" t="s">
        <v>57</v>
      </c>
      <c r="E1003" s="40" t="s">
        <v>5</v>
      </c>
    </row>
    <row r="1004" spans="1:5" ht="12.75">
      <c r="A1004" t="s">
        <v>58</v>
      </c>
      <c r="E1004" s="39" t="s">
        <v>5</v>
      </c>
    </row>
    <row r="1005" spans="1:16" ht="12.75">
      <c r="A1005" t="s">
        <v>50</v>
      </c>
      <c s="34" t="s">
        <v>1957</v>
      </c>
      <c s="34" t="s">
        <v>1958</v>
      </c>
      <c s="35" t="s">
        <v>5</v>
      </c>
      <c s="6" t="s">
        <v>1959</v>
      </c>
      <c s="36" t="s">
        <v>459</v>
      </c>
      <c s="37">
        <v>110.83</v>
      </c>
      <c s="36">
        <v>0</v>
      </c>
      <c s="36">
        <f>ROUND(G1005*H1005,6)</f>
      </c>
      <c r="L1005" s="38">
        <v>0</v>
      </c>
      <c s="32">
        <f>ROUND(ROUND(L1005,2)*ROUND(G1005,3),2)</f>
      </c>
      <c s="36" t="s">
        <v>761</v>
      </c>
      <c>
        <f>(M1005*21)/100</f>
      </c>
      <c t="s">
        <v>28</v>
      </c>
    </row>
    <row r="1006" spans="1:5" ht="12.75">
      <c r="A1006" s="35" t="s">
        <v>56</v>
      </c>
      <c r="E1006" s="39" t="s">
        <v>1959</v>
      </c>
    </row>
    <row r="1007" spans="1:5" ht="63.75">
      <c r="A1007" s="35" t="s">
        <v>57</v>
      </c>
      <c r="E1007" s="42" t="s">
        <v>1960</v>
      </c>
    </row>
    <row r="1008" spans="1:5" ht="12.75">
      <c r="A1008" t="s">
        <v>58</v>
      </c>
      <c r="E1008" s="39" t="s">
        <v>5</v>
      </c>
    </row>
    <row r="1009" spans="1:16" ht="12.75">
      <c r="A1009" t="s">
        <v>50</v>
      </c>
      <c s="34" t="s">
        <v>1961</v>
      </c>
      <c s="34" t="s">
        <v>1962</v>
      </c>
      <c s="35" t="s">
        <v>5</v>
      </c>
      <c s="6" t="s">
        <v>1963</v>
      </c>
      <c s="36" t="s">
        <v>459</v>
      </c>
      <c s="37">
        <v>140.42</v>
      </c>
      <c s="36">
        <v>0</v>
      </c>
      <c s="36">
        <f>ROUND(G1009*H1009,6)</f>
      </c>
      <c r="L1009" s="38">
        <v>0</v>
      </c>
      <c s="32">
        <f>ROUND(ROUND(L1009,2)*ROUND(G1009,3),2)</f>
      </c>
      <c s="36" t="s">
        <v>761</v>
      </c>
      <c>
        <f>(M1009*21)/100</f>
      </c>
      <c t="s">
        <v>28</v>
      </c>
    </row>
    <row r="1010" spans="1:5" ht="12.75">
      <c r="A1010" s="35" t="s">
        <v>56</v>
      </c>
      <c r="E1010" s="39" t="s">
        <v>1963</v>
      </c>
    </row>
    <row r="1011" spans="1:5" ht="127.5">
      <c r="A1011" s="35" t="s">
        <v>57</v>
      </c>
      <c r="E1011" s="42" t="s">
        <v>1964</v>
      </c>
    </row>
    <row r="1012" spans="1:5" ht="12.75">
      <c r="A1012" t="s">
        <v>58</v>
      </c>
      <c r="E1012" s="39" t="s">
        <v>5</v>
      </c>
    </row>
    <row r="1013" spans="1:16" ht="12.75">
      <c r="A1013" t="s">
        <v>50</v>
      </c>
      <c s="34" t="s">
        <v>1965</v>
      </c>
      <c s="34" t="s">
        <v>1966</v>
      </c>
      <c s="35" t="s">
        <v>5</v>
      </c>
      <c s="6" t="s">
        <v>1967</v>
      </c>
      <c s="36" t="s">
        <v>68</v>
      </c>
      <c s="37">
        <v>140.42</v>
      </c>
      <c s="36">
        <v>0</v>
      </c>
      <c s="36">
        <f>ROUND(G1013*H1013,6)</f>
      </c>
      <c r="L1013" s="38">
        <v>0</v>
      </c>
      <c s="32">
        <f>ROUND(ROUND(L1013,2)*ROUND(G1013,3),2)</f>
      </c>
      <c s="36" t="s">
        <v>761</v>
      </c>
      <c>
        <f>(M1013*21)/100</f>
      </c>
      <c t="s">
        <v>28</v>
      </c>
    </row>
    <row r="1014" spans="1:5" ht="12.75">
      <c r="A1014" s="35" t="s">
        <v>56</v>
      </c>
      <c r="E1014" s="39" t="s">
        <v>1967</v>
      </c>
    </row>
    <row r="1015" spans="1:5" ht="12.75">
      <c r="A1015" s="35" t="s">
        <v>57</v>
      </c>
      <c r="E1015" s="40" t="s">
        <v>5</v>
      </c>
    </row>
    <row r="1016" spans="1:5" ht="12.75">
      <c r="A1016" t="s">
        <v>58</v>
      </c>
      <c r="E1016" s="39" t="s">
        <v>5</v>
      </c>
    </row>
    <row r="1017" spans="1:16" ht="12.75">
      <c r="A1017" t="s">
        <v>50</v>
      </c>
      <c s="34" t="s">
        <v>1968</v>
      </c>
      <c s="34" t="s">
        <v>1969</v>
      </c>
      <c s="35" t="s">
        <v>5</v>
      </c>
      <c s="6" t="s">
        <v>1970</v>
      </c>
      <c s="36" t="s">
        <v>744</v>
      </c>
      <c s="37">
        <v>1</v>
      </c>
      <c s="36">
        <v>0</v>
      </c>
      <c s="36">
        <f>ROUND(G1017*H1017,6)</f>
      </c>
      <c r="L1017" s="38">
        <v>0</v>
      </c>
      <c s="32">
        <f>ROUND(ROUND(L1017,2)*ROUND(G1017,3),2)</f>
      </c>
      <c s="36" t="s">
        <v>55</v>
      </c>
      <c>
        <f>(M1017*21)/100</f>
      </c>
      <c t="s">
        <v>28</v>
      </c>
    </row>
    <row r="1018" spans="1:5" ht="12.75">
      <c r="A1018" s="35" t="s">
        <v>56</v>
      </c>
      <c r="E1018" s="39" t="s">
        <v>1970</v>
      </c>
    </row>
    <row r="1019" spans="1:5" ht="12.75">
      <c r="A1019" s="35" t="s">
        <v>57</v>
      </c>
      <c r="E1019" s="40" t="s">
        <v>5</v>
      </c>
    </row>
    <row r="1020" spans="1:5" ht="12.75">
      <c r="A1020" t="s">
        <v>58</v>
      </c>
      <c r="E1020" s="39" t="s">
        <v>5</v>
      </c>
    </row>
    <row r="1021" spans="1:16" ht="25.5">
      <c r="A1021" t="s">
        <v>50</v>
      </c>
      <c s="34" t="s">
        <v>1971</v>
      </c>
      <c s="34" t="s">
        <v>1972</v>
      </c>
      <c s="35" t="s">
        <v>5</v>
      </c>
      <c s="6" t="s">
        <v>1973</v>
      </c>
      <c s="36" t="s">
        <v>459</v>
      </c>
      <c s="37">
        <v>4.296</v>
      </c>
      <c s="36">
        <v>0</v>
      </c>
      <c s="36">
        <f>ROUND(G1021*H1021,6)</f>
      </c>
      <c r="L1021" s="38">
        <v>0</v>
      </c>
      <c s="32">
        <f>ROUND(ROUND(L1021,2)*ROUND(G1021,3),2)</f>
      </c>
      <c s="36" t="s">
        <v>761</v>
      </c>
      <c>
        <f>(M1021*21)/100</f>
      </c>
      <c t="s">
        <v>28</v>
      </c>
    </row>
    <row r="1022" spans="1:5" ht="25.5">
      <c r="A1022" s="35" t="s">
        <v>56</v>
      </c>
      <c r="E1022" s="39" t="s">
        <v>1973</v>
      </c>
    </row>
    <row r="1023" spans="1:5" ht="51">
      <c r="A1023" s="35" t="s">
        <v>57</v>
      </c>
      <c r="E1023" s="42" t="s">
        <v>1974</v>
      </c>
    </row>
    <row r="1024" spans="1:5" ht="12.75">
      <c r="A1024" t="s">
        <v>58</v>
      </c>
      <c r="E1024" s="39" t="s">
        <v>5</v>
      </c>
    </row>
    <row r="1025" spans="1:16" ht="25.5">
      <c r="A1025" t="s">
        <v>50</v>
      </c>
      <c s="34" t="s">
        <v>1975</v>
      </c>
      <c s="34" t="s">
        <v>1976</v>
      </c>
      <c s="35" t="s">
        <v>5</v>
      </c>
      <c s="6" t="s">
        <v>1977</v>
      </c>
      <c s="36" t="s">
        <v>459</v>
      </c>
      <c s="37">
        <v>213.277</v>
      </c>
      <c s="36">
        <v>0</v>
      </c>
      <c s="36">
        <f>ROUND(G1025*H1025,6)</f>
      </c>
      <c r="L1025" s="38">
        <v>0</v>
      </c>
      <c s="32">
        <f>ROUND(ROUND(L1025,2)*ROUND(G1025,3),2)</f>
      </c>
      <c s="36" t="s">
        <v>761</v>
      </c>
      <c>
        <f>(M1025*21)/100</f>
      </c>
      <c t="s">
        <v>28</v>
      </c>
    </row>
    <row r="1026" spans="1:5" ht="25.5">
      <c r="A1026" s="35" t="s">
        <v>56</v>
      </c>
      <c r="E1026" s="39" t="s">
        <v>1977</v>
      </c>
    </row>
    <row r="1027" spans="1:5" ht="369.75">
      <c r="A1027" s="35" t="s">
        <v>57</v>
      </c>
      <c r="E1027" s="42" t="s">
        <v>1978</v>
      </c>
    </row>
    <row r="1028" spans="1:5" ht="12.75">
      <c r="A1028" t="s">
        <v>58</v>
      </c>
      <c r="E1028" s="39" t="s">
        <v>5</v>
      </c>
    </row>
    <row r="1029" spans="1:16" ht="25.5">
      <c r="A1029" t="s">
        <v>50</v>
      </c>
      <c s="34" t="s">
        <v>1979</v>
      </c>
      <c s="34" t="s">
        <v>1980</v>
      </c>
      <c s="35" t="s">
        <v>5</v>
      </c>
      <c s="6" t="s">
        <v>1981</v>
      </c>
      <c s="36" t="s">
        <v>768</v>
      </c>
      <c s="37">
        <v>31.142</v>
      </c>
      <c s="36">
        <v>0</v>
      </c>
      <c s="36">
        <f>ROUND(G1029*H1029,6)</f>
      </c>
      <c r="L1029" s="38">
        <v>0</v>
      </c>
      <c s="32">
        <f>ROUND(ROUND(L1029,2)*ROUND(G1029,3),2)</f>
      </c>
      <c s="36" t="s">
        <v>761</v>
      </c>
      <c>
        <f>(M1029*21)/100</f>
      </c>
      <c t="s">
        <v>28</v>
      </c>
    </row>
    <row r="1030" spans="1:5" ht="25.5">
      <c r="A1030" s="35" t="s">
        <v>56</v>
      </c>
      <c r="E1030" s="39" t="s">
        <v>1981</v>
      </c>
    </row>
    <row r="1031" spans="1:5" ht="153">
      <c r="A1031" s="35" t="s">
        <v>57</v>
      </c>
      <c r="E1031" s="42" t="s">
        <v>1982</v>
      </c>
    </row>
    <row r="1032" spans="1:5" ht="12.75">
      <c r="A1032" t="s">
        <v>58</v>
      </c>
      <c r="E1032" s="39" t="s">
        <v>5</v>
      </c>
    </row>
    <row r="1033" spans="1:16" ht="38.25">
      <c r="A1033" t="s">
        <v>50</v>
      </c>
      <c s="34" t="s">
        <v>1983</v>
      </c>
      <c s="34" t="s">
        <v>1984</v>
      </c>
      <c s="35" t="s">
        <v>5</v>
      </c>
      <c s="6" t="s">
        <v>1985</v>
      </c>
      <c s="36" t="s">
        <v>768</v>
      </c>
      <c s="37">
        <v>16.887</v>
      </c>
      <c s="36">
        <v>0</v>
      </c>
      <c s="36">
        <f>ROUND(G1033*H1033,6)</f>
      </c>
      <c r="L1033" s="38">
        <v>0</v>
      </c>
      <c s="32">
        <f>ROUND(ROUND(L1033,2)*ROUND(G1033,3),2)</f>
      </c>
      <c s="36" t="s">
        <v>761</v>
      </c>
      <c>
        <f>(M1033*21)/100</f>
      </c>
      <c t="s">
        <v>28</v>
      </c>
    </row>
    <row r="1034" spans="1:5" ht="38.25">
      <c r="A1034" s="35" t="s">
        <v>56</v>
      </c>
      <c r="E1034" s="39" t="s">
        <v>1986</v>
      </c>
    </row>
    <row r="1035" spans="1:5" ht="102">
      <c r="A1035" s="35" t="s">
        <v>57</v>
      </c>
      <c r="E1035" s="42" t="s">
        <v>1987</v>
      </c>
    </row>
    <row r="1036" spans="1:5" ht="12.75">
      <c r="A1036" t="s">
        <v>58</v>
      </c>
      <c r="E1036" s="39" t="s">
        <v>5</v>
      </c>
    </row>
    <row r="1037" spans="1:16" ht="12.75">
      <c r="A1037" t="s">
        <v>50</v>
      </c>
      <c s="34" t="s">
        <v>1988</v>
      </c>
      <c s="34" t="s">
        <v>1989</v>
      </c>
      <c s="35" t="s">
        <v>5</v>
      </c>
      <c s="6" t="s">
        <v>1990</v>
      </c>
      <c s="36" t="s">
        <v>459</v>
      </c>
      <c s="37">
        <v>2.8</v>
      </c>
      <c s="36">
        <v>0</v>
      </c>
      <c s="36">
        <f>ROUND(G1037*H1037,6)</f>
      </c>
      <c r="L1037" s="38">
        <v>0</v>
      </c>
      <c s="32">
        <f>ROUND(ROUND(L1037,2)*ROUND(G1037,3),2)</f>
      </c>
      <c s="36" t="s">
        <v>761</v>
      </c>
      <c>
        <f>(M1037*21)/100</f>
      </c>
      <c t="s">
        <v>28</v>
      </c>
    </row>
    <row r="1038" spans="1:5" ht="12.75">
      <c r="A1038" s="35" t="s">
        <v>56</v>
      </c>
      <c r="E1038" s="39" t="s">
        <v>1990</v>
      </c>
    </row>
    <row r="1039" spans="1:5" ht="25.5">
      <c r="A1039" s="35" t="s">
        <v>57</v>
      </c>
      <c r="E1039" s="42" t="s">
        <v>1991</v>
      </c>
    </row>
    <row r="1040" spans="1:5" ht="12.75">
      <c r="A1040" t="s">
        <v>58</v>
      </c>
      <c r="E1040" s="39" t="s">
        <v>5</v>
      </c>
    </row>
    <row r="1041" spans="1:16" ht="25.5">
      <c r="A1041" t="s">
        <v>50</v>
      </c>
      <c s="34" t="s">
        <v>1992</v>
      </c>
      <c s="34" t="s">
        <v>1993</v>
      </c>
      <c s="35" t="s">
        <v>5</v>
      </c>
      <c s="6" t="s">
        <v>1994</v>
      </c>
      <c s="36" t="s">
        <v>459</v>
      </c>
      <c s="37">
        <v>198.84</v>
      </c>
      <c s="36">
        <v>0</v>
      </c>
      <c s="36">
        <f>ROUND(G1041*H1041,6)</f>
      </c>
      <c r="L1041" s="38">
        <v>0</v>
      </c>
      <c s="32">
        <f>ROUND(ROUND(L1041,2)*ROUND(G1041,3),2)</f>
      </c>
      <c s="36" t="s">
        <v>761</v>
      </c>
      <c>
        <f>(M1041*21)/100</f>
      </c>
      <c t="s">
        <v>28</v>
      </c>
    </row>
    <row r="1042" spans="1:5" ht="25.5">
      <c r="A1042" s="35" t="s">
        <v>56</v>
      </c>
      <c r="E1042" s="39" t="s">
        <v>1994</v>
      </c>
    </row>
    <row r="1043" spans="1:5" ht="51">
      <c r="A1043" s="35" t="s">
        <v>57</v>
      </c>
      <c r="E1043" s="42" t="s">
        <v>1995</v>
      </c>
    </row>
    <row r="1044" spans="1:5" ht="12.75">
      <c r="A1044" t="s">
        <v>58</v>
      </c>
      <c r="E1044" s="39" t="s">
        <v>5</v>
      </c>
    </row>
    <row r="1045" spans="1:16" ht="12.75">
      <c r="A1045" t="s">
        <v>50</v>
      </c>
      <c s="34" t="s">
        <v>1996</v>
      </c>
      <c s="34" t="s">
        <v>1997</v>
      </c>
      <c s="35" t="s">
        <v>5</v>
      </c>
      <c s="6" t="s">
        <v>1998</v>
      </c>
      <c s="36" t="s">
        <v>768</v>
      </c>
      <c s="37">
        <v>0.075</v>
      </c>
      <c s="36">
        <v>0</v>
      </c>
      <c s="36">
        <f>ROUND(G1045*H1045,6)</f>
      </c>
      <c r="L1045" s="38">
        <v>0</v>
      </c>
      <c s="32">
        <f>ROUND(ROUND(L1045,2)*ROUND(G1045,3),2)</f>
      </c>
      <c s="36" t="s">
        <v>761</v>
      </c>
      <c>
        <f>(M1045*21)/100</f>
      </c>
      <c t="s">
        <v>28</v>
      </c>
    </row>
    <row r="1046" spans="1:5" ht="12.75">
      <c r="A1046" s="35" t="s">
        <v>56</v>
      </c>
      <c r="E1046" s="39" t="s">
        <v>1998</v>
      </c>
    </row>
    <row r="1047" spans="1:5" ht="25.5">
      <c r="A1047" s="35" t="s">
        <v>57</v>
      </c>
      <c r="E1047" s="42" t="s">
        <v>1999</v>
      </c>
    </row>
    <row r="1048" spans="1:5" ht="12.75">
      <c r="A1048" t="s">
        <v>58</v>
      </c>
      <c r="E1048" s="39" t="s">
        <v>5</v>
      </c>
    </row>
    <row r="1049" spans="1:16" ht="12.75">
      <c r="A1049" t="s">
        <v>50</v>
      </c>
      <c s="34" t="s">
        <v>2000</v>
      </c>
      <c s="34" t="s">
        <v>2001</v>
      </c>
      <c s="35" t="s">
        <v>5</v>
      </c>
      <c s="6" t="s">
        <v>2002</v>
      </c>
      <c s="36" t="s">
        <v>768</v>
      </c>
      <c s="37">
        <v>1.107</v>
      </c>
      <c s="36">
        <v>0</v>
      </c>
      <c s="36">
        <f>ROUND(G1049*H1049,6)</f>
      </c>
      <c r="L1049" s="38">
        <v>0</v>
      </c>
      <c s="32">
        <f>ROUND(ROUND(L1049,2)*ROUND(G1049,3),2)</f>
      </c>
      <c s="36" t="s">
        <v>761</v>
      </c>
      <c>
        <f>(M1049*21)/100</f>
      </c>
      <c t="s">
        <v>28</v>
      </c>
    </row>
    <row r="1050" spans="1:5" ht="12.75">
      <c r="A1050" s="35" t="s">
        <v>56</v>
      </c>
      <c r="E1050" s="39" t="s">
        <v>2002</v>
      </c>
    </row>
    <row r="1051" spans="1:5" ht="25.5">
      <c r="A1051" s="35" t="s">
        <v>57</v>
      </c>
      <c r="E1051" s="42" t="s">
        <v>2003</v>
      </c>
    </row>
    <row r="1052" spans="1:5" ht="12.75">
      <c r="A1052" t="s">
        <v>58</v>
      </c>
      <c r="E1052" s="39" t="s">
        <v>5</v>
      </c>
    </row>
    <row r="1053" spans="1:16" ht="12.75">
      <c r="A1053" t="s">
        <v>50</v>
      </c>
      <c s="34" t="s">
        <v>2004</v>
      </c>
      <c s="34" t="s">
        <v>2005</v>
      </c>
      <c s="35" t="s">
        <v>5</v>
      </c>
      <c s="6" t="s">
        <v>2006</v>
      </c>
      <c s="36" t="s">
        <v>768</v>
      </c>
      <c s="37">
        <v>14.273</v>
      </c>
      <c s="36">
        <v>0</v>
      </c>
      <c s="36">
        <f>ROUND(G1053*H1053,6)</f>
      </c>
      <c r="L1053" s="38">
        <v>0</v>
      </c>
      <c s="32">
        <f>ROUND(ROUND(L1053,2)*ROUND(G1053,3),2)</f>
      </c>
      <c s="36" t="s">
        <v>761</v>
      </c>
      <c>
        <f>(M1053*21)/100</f>
      </c>
      <c t="s">
        <v>28</v>
      </c>
    </row>
    <row r="1054" spans="1:5" ht="12.75">
      <c r="A1054" s="35" t="s">
        <v>56</v>
      </c>
      <c r="E1054" s="39" t="s">
        <v>2006</v>
      </c>
    </row>
    <row r="1055" spans="1:5" ht="63.75">
      <c r="A1055" s="35" t="s">
        <v>57</v>
      </c>
      <c r="E1055" s="42" t="s">
        <v>2007</v>
      </c>
    </row>
    <row r="1056" spans="1:5" ht="12.75">
      <c r="A1056" t="s">
        <v>58</v>
      </c>
      <c r="E1056" s="39" t="s">
        <v>5</v>
      </c>
    </row>
    <row r="1057" spans="1:16" ht="25.5">
      <c r="A1057" t="s">
        <v>50</v>
      </c>
      <c s="34" t="s">
        <v>2008</v>
      </c>
      <c s="34" t="s">
        <v>2009</v>
      </c>
      <c s="35" t="s">
        <v>5</v>
      </c>
      <c s="6" t="s">
        <v>2010</v>
      </c>
      <c s="36" t="s">
        <v>768</v>
      </c>
      <c s="37">
        <v>11.408</v>
      </c>
      <c s="36">
        <v>0</v>
      </c>
      <c s="36">
        <f>ROUND(G1057*H1057,6)</f>
      </c>
      <c r="L1057" s="38">
        <v>0</v>
      </c>
      <c s="32">
        <f>ROUND(ROUND(L1057,2)*ROUND(G1057,3),2)</f>
      </c>
      <c s="36" t="s">
        <v>761</v>
      </c>
      <c>
        <f>(M1057*21)/100</f>
      </c>
      <c t="s">
        <v>28</v>
      </c>
    </row>
    <row r="1058" spans="1:5" ht="25.5">
      <c r="A1058" s="35" t="s">
        <v>56</v>
      </c>
      <c r="E1058" s="39" t="s">
        <v>2010</v>
      </c>
    </row>
    <row r="1059" spans="1:5" ht="89.25">
      <c r="A1059" s="35" t="s">
        <v>57</v>
      </c>
      <c r="E1059" s="42" t="s">
        <v>2011</v>
      </c>
    </row>
    <row r="1060" spans="1:5" ht="12.75">
      <c r="A1060" t="s">
        <v>58</v>
      </c>
      <c r="E1060" s="39" t="s">
        <v>5</v>
      </c>
    </row>
    <row r="1061" spans="1:16" ht="25.5">
      <c r="A1061" t="s">
        <v>50</v>
      </c>
      <c s="34" t="s">
        <v>2012</v>
      </c>
      <c s="34" t="s">
        <v>2013</v>
      </c>
      <c s="35" t="s">
        <v>5</v>
      </c>
      <c s="6" t="s">
        <v>2014</v>
      </c>
      <c s="36" t="s">
        <v>768</v>
      </c>
      <c s="37">
        <v>0.075</v>
      </c>
      <c s="36">
        <v>0</v>
      </c>
      <c s="36">
        <f>ROUND(G1061*H1061,6)</f>
      </c>
      <c r="L1061" s="38">
        <v>0</v>
      </c>
      <c s="32">
        <f>ROUND(ROUND(L1061,2)*ROUND(G1061,3),2)</f>
      </c>
      <c s="36" t="s">
        <v>55</v>
      </c>
      <c>
        <f>(M1061*21)/100</f>
      </c>
      <c t="s">
        <v>28</v>
      </c>
    </row>
    <row r="1062" spans="1:5" ht="25.5">
      <c r="A1062" s="35" t="s">
        <v>56</v>
      </c>
      <c r="E1062" s="39" t="s">
        <v>2014</v>
      </c>
    </row>
    <row r="1063" spans="1:5" ht="12.75">
      <c r="A1063" s="35" t="s">
        <v>57</v>
      </c>
      <c r="E1063" s="40" t="s">
        <v>5</v>
      </c>
    </row>
    <row r="1064" spans="1:5" ht="12.75">
      <c r="A1064" t="s">
        <v>58</v>
      </c>
      <c r="E1064" s="39" t="s">
        <v>5</v>
      </c>
    </row>
    <row r="1065" spans="1:16" ht="25.5">
      <c r="A1065" t="s">
        <v>50</v>
      </c>
      <c s="34" t="s">
        <v>2015</v>
      </c>
      <c s="34" t="s">
        <v>2013</v>
      </c>
      <c s="35" t="s">
        <v>80</v>
      </c>
      <c s="6" t="s">
        <v>2014</v>
      </c>
      <c s="36" t="s">
        <v>768</v>
      </c>
      <c s="37">
        <v>1.107</v>
      </c>
      <c s="36">
        <v>0</v>
      </c>
      <c s="36">
        <f>ROUND(G1065*H1065,6)</f>
      </c>
      <c r="L1065" s="38">
        <v>0</v>
      </c>
      <c s="32">
        <f>ROUND(ROUND(L1065,2)*ROUND(G1065,3),2)</f>
      </c>
      <c s="36" t="s">
        <v>55</v>
      </c>
      <c>
        <f>(M1065*21)/100</f>
      </c>
      <c t="s">
        <v>28</v>
      </c>
    </row>
    <row r="1066" spans="1:5" ht="25.5">
      <c r="A1066" s="35" t="s">
        <v>56</v>
      </c>
      <c r="E1066" s="39" t="s">
        <v>2014</v>
      </c>
    </row>
    <row r="1067" spans="1:5" ht="12.75">
      <c r="A1067" s="35" t="s">
        <v>57</v>
      </c>
      <c r="E1067" s="40" t="s">
        <v>5</v>
      </c>
    </row>
    <row r="1068" spans="1:5" ht="12.75">
      <c r="A1068" t="s">
        <v>58</v>
      </c>
      <c r="E1068" s="39" t="s">
        <v>5</v>
      </c>
    </row>
    <row r="1069" spans="1:16" ht="25.5">
      <c r="A1069" t="s">
        <v>50</v>
      </c>
      <c s="34" t="s">
        <v>2016</v>
      </c>
      <c s="34" t="s">
        <v>2013</v>
      </c>
      <c s="35" t="s">
        <v>28</v>
      </c>
      <c s="6" t="s">
        <v>2014</v>
      </c>
      <c s="36" t="s">
        <v>768</v>
      </c>
      <c s="37">
        <v>14.273</v>
      </c>
      <c s="36">
        <v>0</v>
      </c>
      <c s="36">
        <f>ROUND(G1069*H1069,6)</f>
      </c>
      <c r="L1069" s="38">
        <v>0</v>
      </c>
      <c s="32">
        <f>ROUND(ROUND(L1069,2)*ROUND(G1069,3),2)</f>
      </c>
      <c s="36" t="s">
        <v>55</v>
      </c>
      <c>
        <f>(M1069*21)/100</f>
      </c>
      <c t="s">
        <v>28</v>
      </c>
    </row>
    <row r="1070" spans="1:5" ht="25.5">
      <c r="A1070" s="35" t="s">
        <v>56</v>
      </c>
      <c r="E1070" s="39" t="s">
        <v>2014</v>
      </c>
    </row>
    <row r="1071" spans="1:5" ht="12.75">
      <c r="A1071" s="35" t="s">
        <v>57</v>
      </c>
      <c r="E1071" s="40" t="s">
        <v>5</v>
      </c>
    </row>
    <row r="1072" spans="1:5" ht="12.75">
      <c r="A1072" t="s">
        <v>58</v>
      </c>
      <c r="E1072" s="39" t="s">
        <v>5</v>
      </c>
    </row>
    <row r="1073" spans="1:16" ht="25.5">
      <c r="A1073" t="s">
        <v>50</v>
      </c>
      <c s="34" t="s">
        <v>2017</v>
      </c>
      <c s="34" t="s">
        <v>2018</v>
      </c>
      <c s="35" t="s">
        <v>5</v>
      </c>
      <c s="6" t="s">
        <v>2019</v>
      </c>
      <c s="36" t="s">
        <v>459</v>
      </c>
      <c s="37">
        <v>213.41</v>
      </c>
      <c s="36">
        <v>0</v>
      </c>
      <c s="36">
        <f>ROUND(G1073*H1073,6)</f>
      </c>
      <c r="L1073" s="38">
        <v>0</v>
      </c>
      <c s="32">
        <f>ROUND(ROUND(L1073,2)*ROUND(G1073,3),2)</f>
      </c>
      <c s="36" t="s">
        <v>761</v>
      </c>
      <c>
        <f>(M1073*21)/100</f>
      </c>
      <c t="s">
        <v>28</v>
      </c>
    </row>
    <row r="1074" spans="1:5" ht="25.5">
      <c r="A1074" s="35" t="s">
        <v>56</v>
      </c>
      <c r="E1074" s="39" t="s">
        <v>2019</v>
      </c>
    </row>
    <row r="1075" spans="1:5" ht="25.5">
      <c r="A1075" s="35" t="s">
        <v>57</v>
      </c>
      <c r="E1075" s="42" t="s">
        <v>2020</v>
      </c>
    </row>
    <row r="1076" spans="1:5" ht="12.75">
      <c r="A1076" t="s">
        <v>58</v>
      </c>
      <c r="E1076" s="39" t="s">
        <v>5</v>
      </c>
    </row>
    <row r="1077" spans="1:16" ht="25.5">
      <c r="A1077" t="s">
        <v>50</v>
      </c>
      <c s="34" t="s">
        <v>2021</v>
      </c>
      <c s="34" t="s">
        <v>2022</v>
      </c>
      <c s="35" t="s">
        <v>5</v>
      </c>
      <c s="6" t="s">
        <v>2023</v>
      </c>
      <c s="36" t="s">
        <v>459</v>
      </c>
      <c s="37">
        <v>276.99</v>
      </c>
      <c s="36">
        <v>0</v>
      </c>
      <c s="36">
        <f>ROUND(G1077*H1077,6)</f>
      </c>
      <c r="L1077" s="38">
        <v>0</v>
      </c>
      <c s="32">
        <f>ROUND(ROUND(L1077,2)*ROUND(G1077,3),2)</f>
      </c>
      <c s="36" t="s">
        <v>761</v>
      </c>
      <c>
        <f>(M1077*21)/100</f>
      </c>
      <c t="s">
        <v>28</v>
      </c>
    </row>
    <row r="1078" spans="1:5" ht="25.5">
      <c r="A1078" s="35" t="s">
        <v>56</v>
      </c>
      <c r="E1078" s="39" t="s">
        <v>2023</v>
      </c>
    </row>
    <row r="1079" spans="1:5" ht="267.75">
      <c r="A1079" s="35" t="s">
        <v>57</v>
      </c>
      <c r="E1079" s="42" t="s">
        <v>2024</v>
      </c>
    </row>
    <row r="1080" spans="1:5" ht="12.75">
      <c r="A1080" t="s">
        <v>58</v>
      </c>
      <c r="E1080" s="39" t="s">
        <v>5</v>
      </c>
    </row>
    <row r="1081" spans="1:16" ht="25.5">
      <c r="A1081" t="s">
        <v>50</v>
      </c>
      <c s="34" t="s">
        <v>2025</v>
      </c>
      <c s="34" t="s">
        <v>2026</v>
      </c>
      <c s="35" t="s">
        <v>5</v>
      </c>
      <c s="6" t="s">
        <v>2027</v>
      </c>
      <c s="36" t="s">
        <v>768</v>
      </c>
      <c s="37">
        <v>111.141</v>
      </c>
      <c s="36">
        <v>0</v>
      </c>
      <c s="36">
        <f>ROUND(G1081*H1081,6)</f>
      </c>
      <c r="L1081" s="38">
        <v>0</v>
      </c>
      <c s="32">
        <f>ROUND(ROUND(L1081,2)*ROUND(G1081,3),2)</f>
      </c>
      <c s="36" t="s">
        <v>761</v>
      </c>
      <c>
        <f>(M1081*21)/100</f>
      </c>
      <c t="s">
        <v>28</v>
      </c>
    </row>
    <row r="1082" spans="1:5" ht="25.5">
      <c r="A1082" s="35" t="s">
        <v>56</v>
      </c>
      <c r="E1082" s="39" t="s">
        <v>2027</v>
      </c>
    </row>
    <row r="1083" spans="1:5" ht="382.5">
      <c r="A1083" s="35" t="s">
        <v>57</v>
      </c>
      <c r="E1083" s="42" t="s">
        <v>2028</v>
      </c>
    </row>
    <row r="1084" spans="1:5" ht="12.75">
      <c r="A1084" t="s">
        <v>58</v>
      </c>
      <c r="E1084" s="39" t="s">
        <v>5</v>
      </c>
    </row>
    <row r="1085" spans="1:16" ht="25.5">
      <c r="A1085" t="s">
        <v>50</v>
      </c>
      <c s="34" t="s">
        <v>2029</v>
      </c>
      <c s="34" t="s">
        <v>2030</v>
      </c>
      <c s="35" t="s">
        <v>5</v>
      </c>
      <c s="6" t="s">
        <v>2031</v>
      </c>
      <c s="36" t="s">
        <v>459</v>
      </c>
      <c s="37">
        <v>50.44</v>
      </c>
      <c s="36">
        <v>0</v>
      </c>
      <c s="36">
        <f>ROUND(G1085*H1085,6)</f>
      </c>
      <c r="L1085" s="38">
        <v>0</v>
      </c>
      <c s="32">
        <f>ROUND(ROUND(L1085,2)*ROUND(G1085,3),2)</f>
      </c>
      <c s="36" t="s">
        <v>761</v>
      </c>
      <c>
        <f>(M1085*21)/100</f>
      </c>
      <c t="s">
        <v>28</v>
      </c>
    </row>
    <row r="1086" spans="1:5" ht="25.5">
      <c r="A1086" s="35" t="s">
        <v>56</v>
      </c>
      <c r="E1086" s="39" t="s">
        <v>2031</v>
      </c>
    </row>
    <row r="1087" spans="1:5" ht="114.75">
      <c r="A1087" s="35" t="s">
        <v>57</v>
      </c>
      <c r="E1087" s="40" t="s">
        <v>2032</v>
      </c>
    </row>
    <row r="1088" spans="1:5" ht="12.75">
      <c r="A1088" t="s">
        <v>58</v>
      </c>
      <c r="E1088" s="39" t="s">
        <v>5</v>
      </c>
    </row>
    <row r="1089" spans="1:16" ht="25.5">
      <c r="A1089" t="s">
        <v>50</v>
      </c>
      <c s="34" t="s">
        <v>2033</v>
      </c>
      <c s="34" t="s">
        <v>2034</v>
      </c>
      <c s="35" t="s">
        <v>5</v>
      </c>
      <c s="6" t="s">
        <v>2035</v>
      </c>
      <c s="36" t="s">
        <v>459</v>
      </c>
      <c s="37">
        <v>3.48</v>
      </c>
      <c s="36">
        <v>0</v>
      </c>
      <c s="36">
        <f>ROUND(G1089*H1089,6)</f>
      </c>
      <c r="L1089" s="38">
        <v>0</v>
      </c>
      <c s="32">
        <f>ROUND(ROUND(L1089,2)*ROUND(G1089,3),2)</f>
      </c>
      <c s="36" t="s">
        <v>761</v>
      </c>
      <c>
        <f>(M1089*21)/100</f>
      </c>
      <c t="s">
        <v>28</v>
      </c>
    </row>
    <row r="1090" spans="1:5" ht="25.5">
      <c r="A1090" s="35" t="s">
        <v>56</v>
      </c>
      <c r="E1090" s="39" t="s">
        <v>2035</v>
      </c>
    </row>
    <row r="1091" spans="1:5" ht="12.75">
      <c r="A1091" s="35" t="s">
        <v>57</v>
      </c>
      <c r="E1091" s="40" t="s">
        <v>2036</v>
      </c>
    </row>
    <row r="1092" spans="1:5" ht="12.75">
      <c r="A1092" t="s">
        <v>58</v>
      </c>
      <c r="E1092" s="39" t="s">
        <v>5</v>
      </c>
    </row>
    <row r="1093" spans="1:16" ht="38.25">
      <c r="A1093" t="s">
        <v>50</v>
      </c>
      <c s="34" t="s">
        <v>2037</v>
      </c>
      <c s="34" t="s">
        <v>2038</v>
      </c>
      <c s="35" t="s">
        <v>5</v>
      </c>
      <c s="6" t="s">
        <v>2039</v>
      </c>
      <c s="36" t="s">
        <v>459</v>
      </c>
      <c s="37">
        <v>6.09</v>
      </c>
      <c s="36">
        <v>0</v>
      </c>
      <c s="36">
        <f>ROUND(G1093*H1093,6)</f>
      </c>
      <c r="L1093" s="38">
        <v>0</v>
      </c>
      <c s="32">
        <f>ROUND(ROUND(L1093,2)*ROUND(G1093,3),2)</f>
      </c>
      <c s="36" t="s">
        <v>761</v>
      </c>
      <c>
        <f>(M1093*21)/100</f>
      </c>
      <c t="s">
        <v>28</v>
      </c>
    </row>
    <row r="1094" spans="1:5" ht="38.25">
      <c r="A1094" s="35" t="s">
        <v>56</v>
      </c>
      <c r="E1094" s="39" t="s">
        <v>2040</v>
      </c>
    </row>
    <row r="1095" spans="1:5" ht="51">
      <c r="A1095" s="35" t="s">
        <v>57</v>
      </c>
      <c r="E1095" s="42" t="s">
        <v>2041</v>
      </c>
    </row>
    <row r="1096" spans="1:5" ht="12.75">
      <c r="A1096" t="s">
        <v>58</v>
      </c>
      <c r="E1096" s="39" t="s">
        <v>5</v>
      </c>
    </row>
    <row r="1097" spans="1:16" ht="38.25">
      <c r="A1097" t="s">
        <v>50</v>
      </c>
      <c s="34" t="s">
        <v>2042</v>
      </c>
      <c s="34" t="s">
        <v>2043</v>
      </c>
      <c s="35" t="s">
        <v>5</v>
      </c>
      <c s="6" t="s">
        <v>2039</v>
      </c>
      <c s="36" t="s">
        <v>768</v>
      </c>
      <c s="37">
        <v>2.18</v>
      </c>
      <c s="36">
        <v>0</v>
      </c>
      <c s="36">
        <f>ROUND(G1097*H1097,6)</f>
      </c>
      <c r="L1097" s="38">
        <v>0</v>
      </c>
      <c s="32">
        <f>ROUND(ROUND(L1097,2)*ROUND(G1097,3),2)</f>
      </c>
      <c s="36" t="s">
        <v>761</v>
      </c>
      <c>
        <f>(M1097*21)/100</f>
      </c>
      <c t="s">
        <v>28</v>
      </c>
    </row>
    <row r="1098" spans="1:5" ht="38.25">
      <c r="A1098" s="35" t="s">
        <v>56</v>
      </c>
      <c r="E1098" s="39" t="s">
        <v>2044</v>
      </c>
    </row>
    <row r="1099" spans="1:5" ht="114.75">
      <c r="A1099" s="35" t="s">
        <v>57</v>
      </c>
      <c r="E1099" s="42" t="s">
        <v>2045</v>
      </c>
    </row>
    <row r="1100" spans="1:5" ht="12.75">
      <c r="A1100" t="s">
        <v>58</v>
      </c>
      <c r="E1100" s="39" t="s">
        <v>5</v>
      </c>
    </row>
    <row r="1101" spans="1:16" ht="38.25">
      <c r="A1101" t="s">
        <v>50</v>
      </c>
      <c s="34" t="s">
        <v>2046</v>
      </c>
      <c s="34" t="s">
        <v>2047</v>
      </c>
      <c s="35" t="s">
        <v>5</v>
      </c>
      <c s="6" t="s">
        <v>2039</v>
      </c>
      <c s="36" t="s">
        <v>768</v>
      </c>
      <c s="37">
        <v>8.036</v>
      </c>
      <c s="36">
        <v>0</v>
      </c>
      <c s="36">
        <f>ROUND(G1101*H1101,6)</f>
      </c>
      <c r="L1101" s="38">
        <v>0</v>
      </c>
      <c s="32">
        <f>ROUND(ROUND(L1101,2)*ROUND(G1101,3),2)</f>
      </c>
      <c s="36" t="s">
        <v>761</v>
      </c>
      <c>
        <f>(M1101*21)/100</f>
      </c>
      <c t="s">
        <v>28</v>
      </c>
    </row>
    <row r="1102" spans="1:5" ht="38.25">
      <c r="A1102" s="35" t="s">
        <v>56</v>
      </c>
      <c r="E1102" s="39" t="s">
        <v>2048</v>
      </c>
    </row>
    <row r="1103" spans="1:5" ht="127.5">
      <c r="A1103" s="35" t="s">
        <v>57</v>
      </c>
      <c r="E1103" s="42" t="s">
        <v>2049</v>
      </c>
    </row>
    <row r="1104" spans="1:5" ht="12.75">
      <c r="A1104" t="s">
        <v>58</v>
      </c>
      <c r="E1104" s="39" t="s">
        <v>5</v>
      </c>
    </row>
    <row r="1105" spans="1:16" ht="25.5">
      <c r="A1105" t="s">
        <v>50</v>
      </c>
      <c s="34" t="s">
        <v>2050</v>
      </c>
      <c s="34" t="s">
        <v>2051</v>
      </c>
      <c s="35" t="s">
        <v>5</v>
      </c>
      <c s="6" t="s">
        <v>2052</v>
      </c>
      <c s="36" t="s">
        <v>768</v>
      </c>
      <c s="37">
        <v>0.103</v>
      </c>
      <c s="36">
        <v>0</v>
      </c>
      <c s="36">
        <f>ROUND(G1105*H1105,6)</f>
      </c>
      <c r="L1105" s="38">
        <v>0</v>
      </c>
      <c s="32">
        <f>ROUND(ROUND(L1105,2)*ROUND(G1105,3),2)</f>
      </c>
      <c s="36" t="s">
        <v>761</v>
      </c>
      <c>
        <f>(M1105*21)/100</f>
      </c>
      <c t="s">
        <v>28</v>
      </c>
    </row>
    <row r="1106" spans="1:5" ht="25.5">
      <c r="A1106" s="35" t="s">
        <v>56</v>
      </c>
      <c r="E1106" s="39" t="s">
        <v>2052</v>
      </c>
    </row>
    <row r="1107" spans="1:5" ht="25.5">
      <c r="A1107" s="35" t="s">
        <v>57</v>
      </c>
      <c r="E1107" s="42" t="s">
        <v>2053</v>
      </c>
    </row>
    <row r="1108" spans="1:5" ht="12.75">
      <c r="A1108" t="s">
        <v>58</v>
      </c>
      <c r="E1108" s="39" t="s">
        <v>5</v>
      </c>
    </row>
    <row r="1109" spans="1:16" ht="25.5">
      <c r="A1109" t="s">
        <v>50</v>
      </c>
      <c s="34" t="s">
        <v>2054</v>
      </c>
      <c s="34" t="s">
        <v>2055</v>
      </c>
      <c s="35" t="s">
        <v>5</v>
      </c>
      <c s="6" t="s">
        <v>2056</v>
      </c>
      <c s="36" t="s">
        <v>54</v>
      </c>
      <c s="37">
        <v>2</v>
      </c>
      <c s="36">
        <v>0</v>
      </c>
      <c s="36">
        <f>ROUND(G1109*H1109,6)</f>
      </c>
      <c r="L1109" s="38">
        <v>0</v>
      </c>
      <c s="32">
        <f>ROUND(ROUND(L1109,2)*ROUND(G1109,3),2)</f>
      </c>
      <c s="36" t="s">
        <v>761</v>
      </c>
      <c>
        <f>(M1109*21)/100</f>
      </c>
      <c t="s">
        <v>28</v>
      </c>
    </row>
    <row r="1110" spans="1:5" ht="25.5">
      <c r="A1110" s="35" t="s">
        <v>56</v>
      </c>
      <c r="E1110" s="39" t="s">
        <v>2056</v>
      </c>
    </row>
    <row r="1111" spans="1:5" ht="25.5">
      <c r="A1111" s="35" t="s">
        <v>57</v>
      </c>
      <c r="E1111" s="42" t="s">
        <v>1355</v>
      </c>
    </row>
    <row r="1112" spans="1:5" ht="12.75">
      <c r="A1112" t="s">
        <v>58</v>
      </c>
      <c r="E1112" s="39" t="s">
        <v>5</v>
      </c>
    </row>
    <row r="1113" spans="1:16" ht="38.25">
      <c r="A1113" t="s">
        <v>50</v>
      </c>
      <c s="34" t="s">
        <v>2057</v>
      </c>
      <c s="34" t="s">
        <v>2058</v>
      </c>
      <c s="35" t="s">
        <v>5</v>
      </c>
      <c s="6" t="s">
        <v>2059</v>
      </c>
      <c s="36" t="s">
        <v>68</v>
      </c>
      <c s="37">
        <v>5.75</v>
      </c>
      <c s="36">
        <v>0</v>
      </c>
      <c s="36">
        <f>ROUND(G1113*H1113,6)</f>
      </c>
      <c r="L1113" s="38">
        <v>0</v>
      </c>
      <c s="32">
        <f>ROUND(ROUND(L1113,2)*ROUND(G1113,3),2)</f>
      </c>
      <c s="36" t="s">
        <v>55</v>
      </c>
      <c>
        <f>(M1113*21)/100</f>
      </c>
      <c t="s">
        <v>28</v>
      </c>
    </row>
    <row r="1114" spans="1:5" ht="38.25">
      <c r="A1114" s="35" t="s">
        <v>56</v>
      </c>
      <c r="E1114" s="39" t="s">
        <v>2060</v>
      </c>
    </row>
    <row r="1115" spans="1:5" ht="51">
      <c r="A1115" s="35" t="s">
        <v>57</v>
      </c>
      <c r="E1115" s="42" t="s">
        <v>2061</v>
      </c>
    </row>
    <row r="1116" spans="1:5" ht="12.75">
      <c r="A1116" t="s">
        <v>58</v>
      </c>
      <c r="E1116" s="39" t="s">
        <v>5</v>
      </c>
    </row>
    <row r="1117" spans="1:16" ht="38.25">
      <c r="A1117" t="s">
        <v>50</v>
      </c>
      <c s="34" t="s">
        <v>2062</v>
      </c>
      <c s="34" t="s">
        <v>2063</v>
      </c>
      <c s="35" t="s">
        <v>5</v>
      </c>
      <c s="6" t="s">
        <v>2064</v>
      </c>
      <c s="36" t="s">
        <v>68</v>
      </c>
      <c s="37">
        <v>1.6</v>
      </c>
      <c s="36">
        <v>0</v>
      </c>
      <c s="36">
        <f>ROUND(G1117*H1117,6)</f>
      </c>
      <c r="L1117" s="38">
        <v>0</v>
      </c>
      <c s="32">
        <f>ROUND(ROUND(L1117,2)*ROUND(G1117,3),2)</f>
      </c>
      <c s="36" t="s">
        <v>761</v>
      </c>
      <c>
        <f>(M1117*21)/100</f>
      </c>
      <c t="s">
        <v>28</v>
      </c>
    </row>
    <row r="1118" spans="1:5" ht="38.25">
      <c r="A1118" s="35" t="s">
        <v>56</v>
      </c>
      <c r="E1118" s="39" t="s">
        <v>2065</v>
      </c>
    </row>
    <row r="1119" spans="1:5" ht="25.5">
      <c r="A1119" s="35" t="s">
        <v>57</v>
      </c>
      <c r="E1119" s="42" t="s">
        <v>2066</v>
      </c>
    </row>
    <row r="1120" spans="1:5" ht="12.75">
      <c r="A1120" t="s">
        <v>58</v>
      </c>
      <c r="E1120" s="39" t="s">
        <v>5</v>
      </c>
    </row>
    <row r="1121" spans="1:16" ht="38.25">
      <c r="A1121" t="s">
        <v>50</v>
      </c>
      <c s="34" t="s">
        <v>2067</v>
      </c>
      <c s="34" t="s">
        <v>2068</v>
      </c>
      <c s="35" t="s">
        <v>5</v>
      </c>
      <c s="6" t="s">
        <v>2059</v>
      </c>
      <c s="36" t="s">
        <v>68</v>
      </c>
      <c s="37">
        <v>15.3</v>
      </c>
      <c s="36">
        <v>0</v>
      </c>
      <c s="36">
        <f>ROUND(G1121*H1121,6)</f>
      </c>
      <c r="L1121" s="38">
        <v>0</v>
      </c>
      <c s="32">
        <f>ROUND(ROUND(L1121,2)*ROUND(G1121,3),2)</f>
      </c>
      <c s="36" t="s">
        <v>761</v>
      </c>
      <c>
        <f>(M1121*21)/100</f>
      </c>
      <c t="s">
        <v>28</v>
      </c>
    </row>
    <row r="1122" spans="1:5" ht="38.25">
      <c r="A1122" s="35" t="s">
        <v>56</v>
      </c>
      <c r="E1122" s="39" t="s">
        <v>2060</v>
      </c>
    </row>
    <row r="1123" spans="1:5" ht="63.75">
      <c r="A1123" s="35" t="s">
        <v>57</v>
      </c>
      <c r="E1123" s="42" t="s">
        <v>2069</v>
      </c>
    </row>
    <row r="1124" spans="1:5" ht="12.75">
      <c r="A1124" t="s">
        <v>58</v>
      </c>
      <c r="E1124" s="39" t="s">
        <v>5</v>
      </c>
    </row>
    <row r="1125" spans="1:16" ht="38.25">
      <c r="A1125" t="s">
        <v>50</v>
      </c>
      <c s="34" t="s">
        <v>2070</v>
      </c>
      <c s="34" t="s">
        <v>2071</v>
      </c>
      <c s="35" t="s">
        <v>5</v>
      </c>
      <c s="6" t="s">
        <v>2072</v>
      </c>
      <c s="36" t="s">
        <v>68</v>
      </c>
      <c s="37">
        <v>1.6</v>
      </c>
      <c s="36">
        <v>0</v>
      </c>
      <c s="36">
        <f>ROUND(G1125*H1125,6)</f>
      </c>
      <c r="L1125" s="38">
        <v>0</v>
      </c>
      <c s="32">
        <f>ROUND(ROUND(L1125,2)*ROUND(G1125,3),2)</f>
      </c>
      <c s="36" t="s">
        <v>761</v>
      </c>
      <c>
        <f>(M1125*21)/100</f>
      </c>
      <c t="s">
        <v>28</v>
      </c>
    </row>
    <row r="1126" spans="1:5" ht="38.25">
      <c r="A1126" s="35" t="s">
        <v>56</v>
      </c>
      <c r="E1126" s="39" t="s">
        <v>2073</v>
      </c>
    </row>
    <row r="1127" spans="1:5" ht="25.5">
      <c r="A1127" s="35" t="s">
        <v>57</v>
      </c>
      <c r="E1127" s="42" t="s">
        <v>2074</v>
      </c>
    </row>
    <row r="1128" spans="1:5" ht="12.75">
      <c r="A1128" t="s">
        <v>58</v>
      </c>
      <c r="E1128" s="39" t="s">
        <v>5</v>
      </c>
    </row>
    <row r="1129" spans="1:16" ht="25.5">
      <c r="A1129" t="s">
        <v>50</v>
      </c>
      <c s="34" t="s">
        <v>2075</v>
      </c>
      <c s="34" t="s">
        <v>2076</v>
      </c>
      <c s="35" t="s">
        <v>5</v>
      </c>
      <c s="6" t="s">
        <v>2077</v>
      </c>
      <c s="36" t="s">
        <v>459</v>
      </c>
      <c s="37">
        <v>226.86</v>
      </c>
      <c s="36">
        <v>0</v>
      </c>
      <c s="36">
        <f>ROUND(G1129*H1129,6)</f>
      </c>
      <c r="L1129" s="38">
        <v>0</v>
      </c>
      <c s="32">
        <f>ROUND(ROUND(L1129,2)*ROUND(G1129,3),2)</f>
      </c>
      <c s="36" t="s">
        <v>761</v>
      </c>
      <c>
        <f>(M1129*21)/100</f>
      </c>
      <c t="s">
        <v>28</v>
      </c>
    </row>
    <row r="1130" spans="1:5" ht="25.5">
      <c r="A1130" s="35" t="s">
        <v>56</v>
      </c>
      <c r="E1130" s="39" t="s">
        <v>2077</v>
      </c>
    </row>
    <row r="1131" spans="1:5" ht="25.5">
      <c r="A1131" s="35" t="s">
        <v>57</v>
      </c>
      <c r="E1131" s="42" t="s">
        <v>2078</v>
      </c>
    </row>
    <row r="1132" spans="1:5" ht="12.75">
      <c r="A1132" t="s">
        <v>58</v>
      </c>
      <c r="E1132" s="39" t="s">
        <v>5</v>
      </c>
    </row>
    <row r="1133" spans="1:16" ht="25.5">
      <c r="A1133" t="s">
        <v>50</v>
      </c>
      <c s="34" t="s">
        <v>2079</v>
      </c>
      <c s="34" t="s">
        <v>2080</v>
      </c>
      <c s="35" t="s">
        <v>5</v>
      </c>
      <c s="6" t="s">
        <v>2081</v>
      </c>
      <c s="36" t="s">
        <v>459</v>
      </c>
      <c s="37">
        <v>481.23</v>
      </c>
      <c s="36">
        <v>0</v>
      </c>
      <c s="36">
        <f>ROUND(G1133*H1133,6)</f>
      </c>
      <c r="L1133" s="38">
        <v>0</v>
      </c>
      <c s="32">
        <f>ROUND(ROUND(L1133,2)*ROUND(G1133,3),2)</f>
      </c>
      <c s="36" t="s">
        <v>761</v>
      </c>
      <c>
        <f>(M1133*21)/100</f>
      </c>
      <c t="s">
        <v>28</v>
      </c>
    </row>
    <row r="1134" spans="1:5" ht="25.5">
      <c r="A1134" s="35" t="s">
        <v>56</v>
      </c>
      <c r="E1134" s="39" t="s">
        <v>2081</v>
      </c>
    </row>
    <row r="1135" spans="1:5" ht="306">
      <c r="A1135" s="35" t="s">
        <v>57</v>
      </c>
      <c r="E1135" s="42" t="s">
        <v>2082</v>
      </c>
    </row>
    <row r="1136" spans="1:5" ht="12.75">
      <c r="A1136" t="s">
        <v>58</v>
      </c>
      <c r="E1136" s="39" t="s">
        <v>5</v>
      </c>
    </row>
    <row r="1137" spans="1:16" ht="25.5">
      <c r="A1137" t="s">
        <v>50</v>
      </c>
      <c s="34" t="s">
        <v>2083</v>
      </c>
      <c s="34" t="s">
        <v>2084</v>
      </c>
      <c s="35" t="s">
        <v>5</v>
      </c>
      <c s="6" t="s">
        <v>2085</v>
      </c>
      <c s="36" t="s">
        <v>459</v>
      </c>
      <c s="37">
        <v>563.798</v>
      </c>
      <c s="36">
        <v>0</v>
      </c>
      <c s="36">
        <f>ROUND(G1137*H1137,6)</f>
      </c>
      <c r="L1137" s="38">
        <v>0</v>
      </c>
      <c s="32">
        <f>ROUND(ROUND(L1137,2)*ROUND(G1137,3),2)</f>
      </c>
      <c s="36" t="s">
        <v>761</v>
      </c>
      <c>
        <f>(M1137*21)/100</f>
      </c>
      <c t="s">
        <v>28</v>
      </c>
    </row>
    <row r="1138" spans="1:5" ht="25.5">
      <c r="A1138" s="35" t="s">
        <v>56</v>
      </c>
      <c r="E1138" s="39" t="s">
        <v>2085</v>
      </c>
    </row>
    <row r="1139" spans="1:5" ht="12.75">
      <c r="A1139" s="35" t="s">
        <v>57</v>
      </c>
      <c r="E1139" s="40" t="s">
        <v>5</v>
      </c>
    </row>
    <row r="1140" spans="1:5" ht="12.75">
      <c r="A1140" t="s">
        <v>58</v>
      </c>
      <c r="E1140" s="39" t="s">
        <v>5</v>
      </c>
    </row>
    <row r="1141" spans="1:16" ht="25.5">
      <c r="A1141" t="s">
        <v>50</v>
      </c>
      <c s="34" t="s">
        <v>2086</v>
      </c>
      <c s="34" t="s">
        <v>2087</v>
      </c>
      <c s="35" t="s">
        <v>5</v>
      </c>
      <c s="6" t="s">
        <v>2088</v>
      </c>
      <c s="36" t="s">
        <v>459</v>
      </c>
      <c s="37">
        <v>120.98</v>
      </c>
      <c s="36">
        <v>0</v>
      </c>
      <c s="36">
        <f>ROUND(G1141*H1141,6)</f>
      </c>
      <c r="L1141" s="38">
        <v>0</v>
      </c>
      <c s="32">
        <f>ROUND(ROUND(L1141,2)*ROUND(G1141,3),2)</f>
      </c>
      <c s="36" t="s">
        <v>761</v>
      </c>
      <c>
        <f>(M1141*21)/100</f>
      </c>
      <c t="s">
        <v>28</v>
      </c>
    </row>
    <row r="1142" spans="1:5" ht="25.5">
      <c r="A1142" s="35" t="s">
        <v>56</v>
      </c>
      <c r="E1142" s="39" t="s">
        <v>2088</v>
      </c>
    </row>
    <row r="1143" spans="1:5" ht="229.5">
      <c r="A1143" s="35" t="s">
        <v>57</v>
      </c>
      <c r="E1143" s="42" t="s">
        <v>2089</v>
      </c>
    </row>
    <row r="1144" spans="1:5" ht="12.75">
      <c r="A1144" t="s">
        <v>58</v>
      </c>
      <c r="E1144" s="39" t="s">
        <v>5</v>
      </c>
    </row>
    <row r="1145" spans="1:13" ht="12.75">
      <c r="A1145" t="s">
        <v>47</v>
      </c>
      <c r="C1145" s="31" t="s">
        <v>833</v>
      </c>
      <c r="E1145" s="33" t="s">
        <v>834</v>
      </c>
      <c r="J1145" s="32">
        <f>0</f>
      </c>
      <c s="32">
        <f>0</f>
      </c>
      <c s="32">
        <f>0+L1146+L1150+L1154+L1158</f>
      </c>
      <c s="32">
        <f>0+M1146+M1150+M1154+M1158</f>
      </c>
    </row>
    <row r="1146" spans="1:16" ht="25.5">
      <c r="A1146" t="s">
        <v>50</v>
      </c>
      <c s="34" t="s">
        <v>2090</v>
      </c>
      <c s="34" t="s">
        <v>2091</v>
      </c>
      <c s="35" t="s">
        <v>5</v>
      </c>
      <c s="6" t="s">
        <v>2092</v>
      </c>
      <c s="36" t="s">
        <v>777</v>
      </c>
      <c s="37">
        <v>525.933</v>
      </c>
      <c s="36">
        <v>0</v>
      </c>
      <c s="36">
        <f>ROUND(G1146*H1146,6)</f>
      </c>
      <c r="L1146" s="38">
        <v>0</v>
      </c>
      <c s="32">
        <f>ROUND(ROUND(L1146,2)*ROUND(G1146,3),2)</f>
      </c>
      <c s="36" t="s">
        <v>761</v>
      </c>
      <c>
        <f>(M1146*21)/100</f>
      </c>
      <c t="s">
        <v>28</v>
      </c>
    </row>
    <row r="1147" spans="1:5" ht="25.5">
      <c r="A1147" s="35" t="s">
        <v>56</v>
      </c>
      <c r="E1147" s="39" t="s">
        <v>2092</v>
      </c>
    </row>
    <row r="1148" spans="1:5" ht="12.75">
      <c r="A1148" s="35" t="s">
        <v>57</v>
      </c>
      <c r="E1148" s="40" t="s">
        <v>5</v>
      </c>
    </row>
    <row r="1149" spans="1:5" ht="12.75">
      <c r="A1149" t="s">
        <v>58</v>
      </c>
      <c r="E1149" s="39" t="s">
        <v>5</v>
      </c>
    </row>
    <row r="1150" spans="1:16" ht="25.5">
      <c r="A1150" t="s">
        <v>50</v>
      </c>
      <c s="34" t="s">
        <v>2093</v>
      </c>
      <c s="34" t="s">
        <v>1020</v>
      </c>
      <c s="35" t="s">
        <v>5</v>
      </c>
      <c s="6" t="s">
        <v>1021</v>
      </c>
      <c s="36" t="s">
        <v>777</v>
      </c>
      <c s="37">
        <v>525.933</v>
      </c>
      <c s="36">
        <v>0</v>
      </c>
      <c s="36">
        <f>ROUND(G1150*H1150,6)</f>
      </c>
      <c r="L1150" s="38">
        <v>0</v>
      </c>
      <c s="32">
        <f>ROUND(ROUND(L1150,2)*ROUND(G1150,3),2)</f>
      </c>
      <c s="36" t="s">
        <v>761</v>
      </c>
      <c>
        <f>(M1150*21)/100</f>
      </c>
      <c t="s">
        <v>28</v>
      </c>
    </row>
    <row r="1151" spans="1:5" ht="25.5">
      <c r="A1151" s="35" t="s">
        <v>56</v>
      </c>
      <c r="E1151" s="39" t="s">
        <v>1021</v>
      </c>
    </row>
    <row r="1152" spans="1:5" ht="12.75">
      <c r="A1152" s="35" t="s">
        <v>57</v>
      </c>
      <c r="E1152" s="40" t="s">
        <v>5</v>
      </c>
    </row>
    <row r="1153" spans="1:5" ht="12.75">
      <c r="A1153" t="s">
        <v>58</v>
      </c>
      <c r="E1153" s="39" t="s">
        <v>5</v>
      </c>
    </row>
    <row r="1154" spans="1:16" ht="25.5">
      <c r="A1154" t="s">
        <v>50</v>
      </c>
      <c s="34" t="s">
        <v>2094</v>
      </c>
      <c s="34" t="s">
        <v>1022</v>
      </c>
      <c s="35" t="s">
        <v>5</v>
      </c>
      <c s="6" t="s">
        <v>1023</v>
      </c>
      <c s="36" t="s">
        <v>777</v>
      </c>
      <c s="37">
        <v>4733.397</v>
      </c>
      <c s="36">
        <v>0</v>
      </c>
      <c s="36">
        <f>ROUND(G1154*H1154,6)</f>
      </c>
      <c r="L1154" s="38">
        <v>0</v>
      </c>
      <c s="32">
        <f>ROUND(ROUND(L1154,2)*ROUND(G1154,3),2)</f>
      </c>
      <c s="36" t="s">
        <v>761</v>
      </c>
      <c>
        <f>(M1154*21)/100</f>
      </c>
      <c t="s">
        <v>28</v>
      </c>
    </row>
    <row r="1155" spans="1:5" ht="25.5">
      <c r="A1155" s="35" t="s">
        <v>56</v>
      </c>
      <c r="E1155" s="39" t="s">
        <v>1023</v>
      </c>
    </row>
    <row r="1156" spans="1:5" ht="12.75">
      <c r="A1156" s="35" t="s">
        <v>57</v>
      </c>
      <c r="E1156" s="40" t="s">
        <v>5</v>
      </c>
    </row>
    <row r="1157" spans="1:5" ht="12.75">
      <c r="A1157" t="s">
        <v>58</v>
      </c>
      <c r="E1157" s="39" t="s">
        <v>5</v>
      </c>
    </row>
    <row r="1158" spans="1:16" ht="25.5">
      <c r="A1158" t="s">
        <v>50</v>
      </c>
      <c s="34" t="s">
        <v>2095</v>
      </c>
      <c s="34" t="s">
        <v>1024</v>
      </c>
      <c s="35" t="s">
        <v>5</v>
      </c>
      <c s="6" t="s">
        <v>1025</v>
      </c>
      <c s="36" t="s">
        <v>777</v>
      </c>
      <c s="37">
        <v>525.933</v>
      </c>
      <c s="36">
        <v>0</v>
      </c>
      <c s="36">
        <f>ROUND(G1158*H1158,6)</f>
      </c>
      <c r="L1158" s="38">
        <v>0</v>
      </c>
      <c s="32">
        <f>ROUND(ROUND(L1158,2)*ROUND(G1158,3),2)</f>
      </c>
      <c s="36" t="s">
        <v>761</v>
      </c>
      <c>
        <f>(M1158*21)/100</f>
      </c>
      <c t="s">
        <v>28</v>
      </c>
    </row>
    <row r="1159" spans="1:5" ht="25.5">
      <c r="A1159" s="35" t="s">
        <v>56</v>
      </c>
      <c r="E1159" s="39" t="s">
        <v>1025</v>
      </c>
    </row>
    <row r="1160" spans="1:5" ht="12.75">
      <c r="A1160" s="35" t="s">
        <v>57</v>
      </c>
      <c r="E1160" s="40" t="s">
        <v>5</v>
      </c>
    </row>
    <row r="1161" spans="1:5" ht="12.75">
      <c r="A1161" t="s">
        <v>58</v>
      </c>
      <c r="E1161" s="39" t="s">
        <v>5</v>
      </c>
    </row>
    <row r="1162" spans="1:13" ht="12.75">
      <c r="A1162" t="s">
        <v>47</v>
      </c>
      <c r="C1162" s="31" t="s">
        <v>844</v>
      </c>
      <c r="E1162" s="33" t="s">
        <v>845</v>
      </c>
      <c r="J1162" s="32">
        <f>0</f>
      </c>
      <c s="32">
        <f>0</f>
      </c>
      <c s="32">
        <f>0+L1163</f>
      </c>
      <c s="32">
        <f>0+M1163</f>
      </c>
    </row>
    <row r="1163" spans="1:16" ht="38.25">
      <c r="A1163" t="s">
        <v>50</v>
      </c>
      <c s="34" t="s">
        <v>2096</v>
      </c>
      <c s="34" t="s">
        <v>1151</v>
      </c>
      <c s="35" t="s">
        <v>5</v>
      </c>
      <c s="6" t="s">
        <v>1152</v>
      </c>
      <c s="36" t="s">
        <v>777</v>
      </c>
      <c s="37">
        <v>294.381</v>
      </c>
      <c s="36">
        <v>0</v>
      </c>
      <c s="36">
        <f>ROUND(G1163*H1163,6)</f>
      </c>
      <c r="L1163" s="38">
        <v>0</v>
      </c>
      <c s="32">
        <f>ROUND(ROUND(L1163,2)*ROUND(G1163,3),2)</f>
      </c>
      <c s="36" t="s">
        <v>761</v>
      </c>
      <c>
        <f>(M1163*21)/100</f>
      </c>
      <c t="s">
        <v>28</v>
      </c>
    </row>
    <row r="1164" spans="1:5" ht="38.25">
      <c r="A1164" s="35" t="s">
        <v>56</v>
      </c>
      <c r="E1164" s="39" t="s">
        <v>1153</v>
      </c>
    </row>
    <row r="1165" spans="1:5" ht="12.75">
      <c r="A1165" s="35" t="s">
        <v>57</v>
      </c>
      <c r="E1165" s="40" t="s">
        <v>5</v>
      </c>
    </row>
    <row r="1166" spans="1:5" ht="12.75">
      <c r="A1166" t="s">
        <v>58</v>
      </c>
      <c r="E11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COUNTIFS(L8:L725,"=0",A8:A725,"P")+COUNTIFS(L8:L725,"",A8:A725,"P")+SUM(Q8:Q725)</f>
      </c>
    </row>
    <row r="8" spans="1:13" ht="12.75">
      <c r="A8" t="s">
        <v>45</v>
      </c>
      <c r="C8" s="28" t="s">
        <v>2099</v>
      </c>
      <c r="E8" s="30" t="s">
        <v>2098</v>
      </c>
      <c r="J8" s="29">
        <f>0+J9+J14+J155+J336+J353+J658+J675+J680+J689+J702+J719+J724</f>
      </c>
      <c s="29">
        <f>0+K9+K14+K155+K336+K353+K658+K675+K680+K689+K702+K719+K724</f>
      </c>
      <c s="29">
        <f>0+L9+L14+L155+L336+L353+L658+L675+L680+L689+L702+L719+L724</f>
      </c>
      <c s="29">
        <f>0+M9+M14+M155+M336+M353+M658+M675+M680+M689+M702+M719+M724</f>
      </c>
    </row>
    <row r="9" spans="1:13" ht="12.75">
      <c r="A9" t="s">
        <v>47</v>
      </c>
      <c r="C9" s="31" t="s">
        <v>27</v>
      </c>
      <c r="E9" s="33" t="s">
        <v>2100</v>
      </c>
      <c r="J9" s="32">
        <f>0</f>
      </c>
      <c s="32">
        <f>0</f>
      </c>
      <c s="32">
        <f>0+L10</f>
      </c>
      <c s="32">
        <f>0+M10</f>
      </c>
    </row>
    <row r="10" spans="1:16" ht="12.75">
      <c r="A10" t="s">
        <v>50</v>
      </c>
      <c s="34" t="s">
        <v>80</v>
      </c>
      <c s="34" t="s">
        <v>2101</v>
      </c>
      <c s="35" t="s">
        <v>5</v>
      </c>
      <c s="6" t="s">
        <v>2102</v>
      </c>
      <c s="36" t="s">
        <v>459</v>
      </c>
      <c s="37">
        <v>10.5</v>
      </c>
      <c s="36">
        <v>0.038</v>
      </c>
      <c s="36">
        <f>ROUND(G10*H10,6)</f>
      </c>
      <c r="L10" s="38">
        <v>0</v>
      </c>
      <c s="32">
        <f>ROUND(ROUND(L10,2)*ROUND(G10,3),2)</f>
      </c>
      <c s="36" t="s">
        <v>761</v>
      </c>
      <c>
        <f>(M10*21)/100</f>
      </c>
      <c t="s">
        <v>28</v>
      </c>
    </row>
    <row r="11" spans="1:5" ht="12.75">
      <c r="A11" s="35" t="s">
        <v>56</v>
      </c>
      <c r="E11" s="39" t="s">
        <v>2102</v>
      </c>
    </row>
    <row r="12" spans="1:5" ht="12.75">
      <c r="A12" s="35" t="s">
        <v>57</v>
      </c>
      <c r="E12" s="40" t="s">
        <v>2103</v>
      </c>
    </row>
    <row r="13" spans="1:5" ht="12.75">
      <c r="A13" t="s">
        <v>58</v>
      </c>
      <c r="E13" s="39" t="s">
        <v>5</v>
      </c>
    </row>
    <row r="14" spans="1:13" ht="12.75">
      <c r="A14" t="s">
        <v>47</v>
      </c>
      <c r="C14" s="31" t="s">
        <v>2104</v>
      </c>
      <c r="E14" s="33" t="s">
        <v>2105</v>
      </c>
      <c r="J14" s="32">
        <f>0</f>
      </c>
      <c s="32">
        <f>0</f>
      </c>
      <c s="32">
        <f>0+L15+L19+L23+L27+L31+L35+L39+L43+L47+L51+L55+L59+L63+L67+L71+L75+L79+L83+L87+L91+L95+L99+L103+L107+L111+L115+L119+L123+L127+L131+L135+L139+L143+L147+L151</f>
      </c>
      <c s="32">
        <f>0+M15+M19+M23+M27+M31+M35+M39+M43+M47+M51+M55+M59+M63+M67+M71+M75+M79+M83+M87+M91+M95+M99+M103+M107+M111+M115+M119+M123+M127+M131+M135+M139+M143+M147+M151</f>
      </c>
    </row>
    <row r="15" spans="1:16" ht="12.75">
      <c r="A15" t="s">
        <v>50</v>
      </c>
      <c s="34" t="s">
        <v>536</v>
      </c>
      <c s="34" t="s">
        <v>2106</v>
      </c>
      <c s="35" t="s">
        <v>5</v>
      </c>
      <c s="6" t="s">
        <v>2107</v>
      </c>
      <c s="36" t="s">
        <v>54</v>
      </c>
      <c s="37">
        <v>9</v>
      </c>
      <c s="36">
        <v>0</v>
      </c>
      <c s="36">
        <f>ROUND(G15*H15,6)</f>
      </c>
      <c r="L15" s="38">
        <v>0</v>
      </c>
      <c s="32">
        <f>ROUND(ROUND(L15,2)*ROUND(G15,3),2)</f>
      </c>
      <c s="36" t="s">
        <v>55</v>
      </c>
      <c>
        <f>(M15*21)/100</f>
      </c>
      <c t="s">
        <v>28</v>
      </c>
    </row>
    <row r="16" spans="1:5" ht="12.75">
      <c r="A16" s="35" t="s">
        <v>56</v>
      </c>
      <c r="E16" s="39" t="s">
        <v>2107</v>
      </c>
    </row>
    <row r="17" spans="1:5" ht="12.75">
      <c r="A17" s="35" t="s">
        <v>57</v>
      </c>
      <c r="E17" s="40" t="s">
        <v>5</v>
      </c>
    </row>
    <row r="18" spans="1:5" ht="12.75">
      <c r="A18" t="s">
        <v>58</v>
      </c>
      <c r="E18" s="39" t="s">
        <v>5</v>
      </c>
    </row>
    <row r="19" spans="1:16" ht="12.75">
      <c r="A19" t="s">
        <v>50</v>
      </c>
      <c s="34" t="s">
        <v>539</v>
      </c>
      <c s="34" t="s">
        <v>2108</v>
      </c>
      <c s="35" t="s">
        <v>5</v>
      </c>
      <c s="6" t="s">
        <v>2109</v>
      </c>
      <c s="36" t="s">
        <v>68</v>
      </c>
      <c s="37">
        <v>9</v>
      </c>
      <c s="36">
        <v>0</v>
      </c>
      <c s="36">
        <f>ROUND(G19*H19,6)</f>
      </c>
      <c r="L19" s="38">
        <v>0</v>
      </c>
      <c s="32">
        <f>ROUND(ROUND(L19,2)*ROUND(G19,3),2)</f>
      </c>
      <c s="36" t="s">
        <v>55</v>
      </c>
      <c>
        <f>(M19*21)/100</f>
      </c>
      <c t="s">
        <v>28</v>
      </c>
    </row>
    <row r="20" spans="1:5" ht="12.75">
      <c r="A20" s="35" t="s">
        <v>56</v>
      </c>
      <c r="E20" s="39" t="s">
        <v>2109</v>
      </c>
    </row>
    <row r="21" spans="1:5" ht="12.75">
      <c r="A21" s="35" t="s">
        <v>57</v>
      </c>
      <c r="E21" s="40" t="s">
        <v>5</v>
      </c>
    </row>
    <row r="22" spans="1:5" ht="12.75">
      <c r="A22" t="s">
        <v>58</v>
      </c>
      <c r="E22" s="39" t="s">
        <v>5</v>
      </c>
    </row>
    <row r="23" spans="1:16" ht="12.75">
      <c r="A23" t="s">
        <v>50</v>
      </c>
      <c s="34" t="s">
        <v>542</v>
      </c>
      <c s="34" t="s">
        <v>2110</v>
      </c>
      <c s="35" t="s">
        <v>5</v>
      </c>
      <c s="6" t="s">
        <v>2111</v>
      </c>
      <c s="36" t="s">
        <v>54</v>
      </c>
      <c s="37">
        <v>3</v>
      </c>
      <c s="36">
        <v>0</v>
      </c>
      <c s="36">
        <f>ROUND(G23*H23,6)</f>
      </c>
      <c r="L23" s="38">
        <v>0</v>
      </c>
      <c s="32">
        <f>ROUND(ROUND(L23,2)*ROUND(G23,3),2)</f>
      </c>
      <c s="36" t="s">
        <v>55</v>
      </c>
      <c>
        <f>(M23*21)/100</f>
      </c>
      <c t="s">
        <v>28</v>
      </c>
    </row>
    <row r="24" spans="1:5" ht="12.75">
      <c r="A24" s="35" t="s">
        <v>56</v>
      </c>
      <c r="E24" s="39" t="s">
        <v>2111</v>
      </c>
    </row>
    <row r="25" spans="1:5" ht="12.75">
      <c r="A25" s="35" t="s">
        <v>57</v>
      </c>
      <c r="E25" s="40" t="s">
        <v>5</v>
      </c>
    </row>
    <row r="26" spans="1:5" ht="12.75">
      <c r="A26" t="s">
        <v>58</v>
      </c>
      <c r="E26" s="39" t="s">
        <v>5</v>
      </c>
    </row>
    <row r="27" spans="1:16" ht="25.5">
      <c r="A27" t="s">
        <v>50</v>
      </c>
      <c s="34" t="s">
        <v>545</v>
      </c>
      <c s="34" t="s">
        <v>2112</v>
      </c>
      <c s="35" t="s">
        <v>5</v>
      </c>
      <c s="6" t="s">
        <v>2113</v>
      </c>
      <c s="36" t="s">
        <v>68</v>
      </c>
      <c s="37">
        <v>12</v>
      </c>
      <c s="36">
        <v>0</v>
      </c>
      <c s="36">
        <f>ROUND(G27*H27,6)</f>
      </c>
      <c r="L27" s="38">
        <v>0</v>
      </c>
      <c s="32">
        <f>ROUND(ROUND(L27,2)*ROUND(G27,3),2)</f>
      </c>
      <c s="36" t="s">
        <v>761</v>
      </c>
      <c>
        <f>(M27*21)/100</f>
      </c>
      <c t="s">
        <v>28</v>
      </c>
    </row>
    <row r="28" spans="1:5" ht="25.5">
      <c r="A28" s="35" t="s">
        <v>56</v>
      </c>
      <c r="E28" s="39" t="s">
        <v>2113</v>
      </c>
    </row>
    <row r="29" spans="1:5" ht="12.75">
      <c r="A29" s="35" t="s">
        <v>57</v>
      </c>
      <c r="E29" s="40" t="s">
        <v>5</v>
      </c>
    </row>
    <row r="30" spans="1:5" ht="12.75">
      <c r="A30" t="s">
        <v>58</v>
      </c>
      <c r="E30" s="39" t="s">
        <v>5</v>
      </c>
    </row>
    <row r="31" spans="1:16" ht="12.75">
      <c r="A31" t="s">
        <v>50</v>
      </c>
      <c s="34" t="s">
        <v>546</v>
      </c>
      <c s="34" t="s">
        <v>2114</v>
      </c>
      <c s="35" t="s">
        <v>5</v>
      </c>
      <c s="6" t="s">
        <v>2115</v>
      </c>
      <c s="36" t="s">
        <v>54</v>
      </c>
      <c s="37">
        <v>3</v>
      </c>
      <c s="36">
        <v>0.037428</v>
      </c>
      <c s="36">
        <f>ROUND(G31*H31,6)</f>
      </c>
      <c r="L31" s="38">
        <v>0</v>
      </c>
      <c s="32">
        <f>ROUND(ROUND(L31,2)*ROUND(G31,3),2)</f>
      </c>
      <c s="36" t="s">
        <v>761</v>
      </c>
      <c>
        <f>(M31*21)/100</f>
      </c>
      <c t="s">
        <v>28</v>
      </c>
    </row>
    <row r="32" spans="1:5" ht="12.75">
      <c r="A32" s="35" t="s">
        <v>56</v>
      </c>
      <c r="E32" s="39" t="s">
        <v>2115</v>
      </c>
    </row>
    <row r="33" spans="1:5" ht="12.75">
      <c r="A33" s="35" t="s">
        <v>57</v>
      </c>
      <c r="E33" s="40" t="s">
        <v>5</v>
      </c>
    </row>
    <row r="34" spans="1:5" ht="12.75">
      <c r="A34" t="s">
        <v>58</v>
      </c>
      <c r="E34" s="39" t="s">
        <v>5</v>
      </c>
    </row>
    <row r="35" spans="1:16" ht="12.75">
      <c r="A35" t="s">
        <v>50</v>
      </c>
      <c s="34" t="s">
        <v>549</v>
      </c>
      <c s="34" t="s">
        <v>2116</v>
      </c>
      <c s="35" t="s">
        <v>5</v>
      </c>
      <c s="6" t="s">
        <v>2117</v>
      </c>
      <c s="36" t="s">
        <v>54</v>
      </c>
      <c s="37">
        <v>3</v>
      </c>
      <c s="36">
        <v>0</v>
      </c>
      <c s="36">
        <f>ROUND(G35*H35,6)</f>
      </c>
      <c r="L35" s="38">
        <v>0</v>
      </c>
      <c s="32">
        <f>ROUND(ROUND(L35,2)*ROUND(G35,3),2)</f>
      </c>
      <c s="36" t="s">
        <v>761</v>
      </c>
      <c>
        <f>(M35*21)/100</f>
      </c>
      <c t="s">
        <v>28</v>
      </c>
    </row>
    <row r="36" spans="1:5" ht="12.75">
      <c r="A36" s="35" t="s">
        <v>56</v>
      </c>
      <c r="E36" s="39" t="s">
        <v>2117</v>
      </c>
    </row>
    <row r="37" spans="1:5" ht="12.75">
      <c r="A37" s="35" t="s">
        <v>57</v>
      </c>
      <c r="E37" s="40" t="s">
        <v>5</v>
      </c>
    </row>
    <row r="38" spans="1:5" ht="12.75">
      <c r="A38" t="s">
        <v>58</v>
      </c>
      <c r="E38" s="39" t="s">
        <v>5</v>
      </c>
    </row>
    <row r="39" spans="1:16" ht="12.75">
      <c r="A39" t="s">
        <v>50</v>
      </c>
      <c s="34" t="s">
        <v>550</v>
      </c>
      <c s="34" t="s">
        <v>2118</v>
      </c>
      <c s="35" t="s">
        <v>5</v>
      </c>
      <c s="6" t="s">
        <v>2119</v>
      </c>
      <c s="36" t="s">
        <v>68</v>
      </c>
      <c s="37">
        <v>60</v>
      </c>
      <c s="36">
        <v>0</v>
      </c>
      <c s="36">
        <f>ROUND(G39*H39,6)</f>
      </c>
      <c r="L39" s="38">
        <v>0</v>
      </c>
      <c s="32">
        <f>ROUND(ROUND(L39,2)*ROUND(G39,3),2)</f>
      </c>
      <c s="36" t="s">
        <v>761</v>
      </c>
      <c>
        <f>(M39*21)/100</f>
      </c>
      <c t="s">
        <v>28</v>
      </c>
    </row>
    <row r="40" spans="1:5" ht="12.75">
      <c r="A40" s="35" t="s">
        <v>56</v>
      </c>
      <c r="E40" s="39" t="s">
        <v>2119</v>
      </c>
    </row>
    <row r="41" spans="1:5" ht="12.75">
      <c r="A41" s="35" t="s">
        <v>57</v>
      </c>
      <c r="E41" s="40" t="s">
        <v>5</v>
      </c>
    </row>
    <row r="42" spans="1:5" ht="12.75">
      <c r="A42" t="s">
        <v>58</v>
      </c>
      <c r="E42" s="39" t="s">
        <v>5</v>
      </c>
    </row>
    <row r="43" spans="1:16" ht="25.5">
      <c r="A43" t="s">
        <v>50</v>
      </c>
      <c s="34" t="s">
        <v>553</v>
      </c>
      <c s="34" t="s">
        <v>2120</v>
      </c>
      <c s="35" t="s">
        <v>5</v>
      </c>
      <c s="6" t="s">
        <v>2121</v>
      </c>
      <c s="36" t="s">
        <v>68</v>
      </c>
      <c s="37">
        <v>85</v>
      </c>
      <c s="36">
        <v>0</v>
      </c>
      <c s="36">
        <f>ROUND(G43*H43,6)</f>
      </c>
      <c r="L43" s="38">
        <v>0</v>
      </c>
      <c s="32">
        <f>ROUND(ROUND(L43,2)*ROUND(G43,3),2)</f>
      </c>
      <c s="36" t="s">
        <v>761</v>
      </c>
      <c>
        <f>(M43*21)/100</f>
      </c>
      <c t="s">
        <v>28</v>
      </c>
    </row>
    <row r="44" spans="1:5" ht="25.5">
      <c r="A44" s="35" t="s">
        <v>56</v>
      </c>
      <c r="E44" s="39" t="s">
        <v>2121</v>
      </c>
    </row>
    <row r="45" spans="1:5" ht="12.75">
      <c r="A45" s="35" t="s">
        <v>57</v>
      </c>
      <c r="E45" s="40" t="s">
        <v>5</v>
      </c>
    </row>
    <row r="46" spans="1:5" ht="12.75">
      <c r="A46" t="s">
        <v>58</v>
      </c>
      <c r="E46" s="39" t="s">
        <v>5</v>
      </c>
    </row>
    <row r="47" spans="1:16" ht="12.75">
      <c r="A47" t="s">
        <v>50</v>
      </c>
      <c s="34" t="s">
        <v>554</v>
      </c>
      <c s="34" t="s">
        <v>2122</v>
      </c>
      <c s="35" t="s">
        <v>5</v>
      </c>
      <c s="6" t="s">
        <v>2123</v>
      </c>
      <c s="36" t="s">
        <v>68</v>
      </c>
      <c s="37">
        <v>30</v>
      </c>
      <c s="36">
        <v>0.0001</v>
      </c>
      <c s="36">
        <f>ROUND(G47*H47,6)</f>
      </c>
      <c r="L47" s="38">
        <v>0</v>
      </c>
      <c s="32">
        <f>ROUND(ROUND(L47,2)*ROUND(G47,3),2)</f>
      </c>
      <c s="36" t="s">
        <v>55</v>
      </c>
      <c>
        <f>(M47*21)/100</f>
      </c>
      <c t="s">
        <v>28</v>
      </c>
    </row>
    <row r="48" spans="1:5" ht="12.75">
      <c r="A48" s="35" t="s">
        <v>56</v>
      </c>
      <c r="E48" s="39" t="s">
        <v>2123</v>
      </c>
    </row>
    <row r="49" spans="1:5" ht="12.75">
      <c r="A49" s="35" t="s">
        <v>57</v>
      </c>
      <c r="E49" s="40" t="s">
        <v>2124</v>
      </c>
    </row>
    <row r="50" spans="1:5" ht="12.75">
      <c r="A50" t="s">
        <v>58</v>
      </c>
      <c r="E50" s="39" t="s">
        <v>5</v>
      </c>
    </row>
    <row r="51" spans="1:16" ht="12.75">
      <c r="A51" t="s">
        <v>50</v>
      </c>
      <c s="34" t="s">
        <v>557</v>
      </c>
      <c s="34" t="s">
        <v>2125</v>
      </c>
      <c s="35" t="s">
        <v>5</v>
      </c>
      <c s="6" t="s">
        <v>2126</v>
      </c>
      <c s="36" t="s">
        <v>54</v>
      </c>
      <c s="37">
        <v>7</v>
      </c>
      <c s="36">
        <v>0.00035</v>
      </c>
      <c s="36">
        <f>ROUND(G51*H51,6)</f>
      </c>
      <c r="L51" s="38">
        <v>0</v>
      </c>
      <c s="32">
        <f>ROUND(ROUND(L51,2)*ROUND(G51,3),2)</f>
      </c>
      <c s="36" t="s">
        <v>761</v>
      </c>
      <c>
        <f>(M51*21)/100</f>
      </c>
      <c t="s">
        <v>28</v>
      </c>
    </row>
    <row r="52" spans="1:5" ht="12.75">
      <c r="A52" s="35" t="s">
        <v>56</v>
      </c>
      <c r="E52" s="39" t="s">
        <v>2126</v>
      </c>
    </row>
    <row r="53" spans="1:5" ht="12.75">
      <c r="A53" s="35" t="s">
        <v>57</v>
      </c>
      <c r="E53" s="40" t="s">
        <v>5</v>
      </c>
    </row>
    <row r="54" spans="1:5" ht="12.75">
      <c r="A54" t="s">
        <v>58</v>
      </c>
      <c r="E54" s="39" t="s">
        <v>5</v>
      </c>
    </row>
    <row r="55" spans="1:16" ht="12.75">
      <c r="A55" t="s">
        <v>50</v>
      </c>
      <c s="34" t="s">
        <v>558</v>
      </c>
      <c s="34" t="s">
        <v>2127</v>
      </c>
      <c s="35" t="s">
        <v>5</v>
      </c>
      <c s="6" t="s">
        <v>2128</v>
      </c>
      <c s="36" t="s">
        <v>54</v>
      </c>
      <c s="37">
        <v>3</v>
      </c>
      <c s="36">
        <v>0.00044</v>
      </c>
      <c s="36">
        <f>ROUND(G55*H55,6)</f>
      </c>
      <c r="L55" s="38">
        <v>0</v>
      </c>
      <c s="32">
        <f>ROUND(ROUND(L55,2)*ROUND(G55,3),2)</f>
      </c>
      <c s="36" t="s">
        <v>55</v>
      </c>
      <c>
        <f>(M55*21)/100</f>
      </c>
      <c t="s">
        <v>28</v>
      </c>
    </row>
    <row r="56" spans="1:5" ht="12.75">
      <c r="A56" s="35" t="s">
        <v>56</v>
      </c>
      <c r="E56" s="39" t="s">
        <v>2128</v>
      </c>
    </row>
    <row r="57" spans="1:5" ht="12.75">
      <c r="A57" s="35" t="s">
        <v>57</v>
      </c>
      <c r="E57" s="40" t="s">
        <v>5</v>
      </c>
    </row>
    <row r="58" spans="1:5" ht="12.75">
      <c r="A58" t="s">
        <v>58</v>
      </c>
      <c r="E58" s="39" t="s">
        <v>5</v>
      </c>
    </row>
    <row r="59" spans="1:16" ht="12.75">
      <c r="A59" t="s">
        <v>50</v>
      </c>
      <c s="34" t="s">
        <v>561</v>
      </c>
      <c s="34" t="s">
        <v>2129</v>
      </c>
      <c s="35" t="s">
        <v>5</v>
      </c>
      <c s="6" t="s">
        <v>2130</v>
      </c>
      <c s="36" t="s">
        <v>68</v>
      </c>
      <c s="37">
        <v>11</v>
      </c>
      <c s="36">
        <v>0.001422</v>
      </c>
      <c s="36">
        <f>ROUND(G59*H59,6)</f>
      </c>
      <c r="L59" s="38">
        <v>0</v>
      </c>
      <c s="32">
        <f>ROUND(ROUND(L59,2)*ROUND(G59,3),2)</f>
      </c>
      <c s="36" t="s">
        <v>55</v>
      </c>
      <c>
        <f>(M59*21)/100</f>
      </c>
      <c t="s">
        <v>28</v>
      </c>
    </row>
    <row r="60" spans="1:5" ht="12.75">
      <c r="A60" s="35" t="s">
        <v>56</v>
      </c>
      <c r="E60" s="39" t="s">
        <v>2130</v>
      </c>
    </row>
    <row r="61" spans="1:5" ht="12.75">
      <c r="A61" s="35" t="s">
        <v>57</v>
      </c>
      <c r="E61" s="40" t="s">
        <v>5</v>
      </c>
    </row>
    <row r="62" spans="1:5" ht="12.75">
      <c r="A62" t="s">
        <v>58</v>
      </c>
      <c r="E62" s="39" t="s">
        <v>5</v>
      </c>
    </row>
    <row r="63" spans="1:16" ht="12.75">
      <c r="A63" t="s">
        <v>50</v>
      </c>
      <c s="34" t="s">
        <v>562</v>
      </c>
      <c s="34" t="s">
        <v>2129</v>
      </c>
      <c s="35" t="s">
        <v>80</v>
      </c>
      <c s="6" t="s">
        <v>2130</v>
      </c>
      <c s="36" t="s">
        <v>68</v>
      </c>
      <c s="37">
        <v>4</v>
      </c>
      <c s="36">
        <v>0.001422</v>
      </c>
      <c s="36">
        <f>ROUND(G63*H63,6)</f>
      </c>
      <c r="L63" s="38">
        <v>0</v>
      </c>
      <c s="32">
        <f>ROUND(ROUND(L63,2)*ROUND(G63,3),2)</f>
      </c>
      <c s="36" t="s">
        <v>55</v>
      </c>
      <c>
        <f>(M63*21)/100</f>
      </c>
      <c t="s">
        <v>28</v>
      </c>
    </row>
    <row r="64" spans="1:5" ht="12.75">
      <c r="A64" s="35" t="s">
        <v>56</v>
      </c>
      <c r="E64" s="39" t="s">
        <v>2130</v>
      </c>
    </row>
    <row r="65" spans="1:5" ht="12.75">
      <c r="A65" s="35" t="s">
        <v>57</v>
      </c>
      <c r="E65" s="40" t="s">
        <v>2131</v>
      </c>
    </row>
    <row r="66" spans="1:5" ht="12.75">
      <c r="A66" t="s">
        <v>58</v>
      </c>
      <c r="E66" s="39" t="s">
        <v>5</v>
      </c>
    </row>
    <row r="67" spans="1:16" ht="12.75">
      <c r="A67" t="s">
        <v>50</v>
      </c>
      <c s="34" t="s">
        <v>565</v>
      </c>
      <c s="34" t="s">
        <v>2132</v>
      </c>
      <c s="35" t="s">
        <v>5</v>
      </c>
      <c s="6" t="s">
        <v>2133</v>
      </c>
      <c s="36" t="s">
        <v>68</v>
      </c>
      <c s="37">
        <v>60</v>
      </c>
      <c s="36">
        <v>0.007443</v>
      </c>
      <c s="36">
        <f>ROUND(G67*H67,6)</f>
      </c>
      <c r="L67" s="38">
        <v>0</v>
      </c>
      <c s="32">
        <f>ROUND(ROUND(L67,2)*ROUND(G67,3),2)</f>
      </c>
      <c s="36" t="s">
        <v>761</v>
      </c>
      <c>
        <f>(M67*21)/100</f>
      </c>
      <c t="s">
        <v>28</v>
      </c>
    </row>
    <row r="68" spans="1:5" ht="12.75">
      <c r="A68" s="35" t="s">
        <v>56</v>
      </c>
      <c r="E68" s="39" t="s">
        <v>2133</v>
      </c>
    </row>
    <row r="69" spans="1:5" ht="12.75">
      <c r="A69" s="35" t="s">
        <v>57</v>
      </c>
      <c r="E69" s="40" t="s">
        <v>2134</v>
      </c>
    </row>
    <row r="70" spans="1:5" ht="12.75">
      <c r="A70" t="s">
        <v>58</v>
      </c>
      <c r="E70" s="39" t="s">
        <v>5</v>
      </c>
    </row>
    <row r="71" spans="1:16" ht="12.75">
      <c r="A71" t="s">
        <v>50</v>
      </c>
      <c s="34" t="s">
        <v>568</v>
      </c>
      <c s="34" t="s">
        <v>2135</v>
      </c>
      <c s="35" t="s">
        <v>5</v>
      </c>
      <c s="6" t="s">
        <v>2136</v>
      </c>
      <c s="36" t="s">
        <v>68</v>
      </c>
      <c s="37">
        <v>24</v>
      </c>
      <c s="36">
        <v>0.012322</v>
      </c>
      <c s="36">
        <f>ROUND(G71*H71,6)</f>
      </c>
      <c r="L71" s="38">
        <v>0</v>
      </c>
      <c s="32">
        <f>ROUND(ROUND(L71,2)*ROUND(G71,3),2)</f>
      </c>
      <c s="36" t="s">
        <v>761</v>
      </c>
      <c>
        <f>(M71*21)/100</f>
      </c>
      <c t="s">
        <v>28</v>
      </c>
    </row>
    <row r="72" spans="1:5" ht="12.75">
      <c r="A72" s="35" t="s">
        <v>56</v>
      </c>
      <c r="E72" s="39" t="s">
        <v>2136</v>
      </c>
    </row>
    <row r="73" spans="1:5" ht="12.75">
      <c r="A73" s="35" t="s">
        <v>57</v>
      </c>
      <c r="E73" s="40" t="s">
        <v>5</v>
      </c>
    </row>
    <row r="74" spans="1:5" ht="12.75">
      <c r="A74" t="s">
        <v>58</v>
      </c>
      <c r="E74" s="39" t="s">
        <v>5</v>
      </c>
    </row>
    <row r="75" spans="1:16" ht="12.75">
      <c r="A75" t="s">
        <v>50</v>
      </c>
      <c s="34" t="s">
        <v>571</v>
      </c>
      <c s="34" t="s">
        <v>2137</v>
      </c>
      <c s="35" t="s">
        <v>5</v>
      </c>
      <c s="6" t="s">
        <v>2138</v>
      </c>
      <c s="36" t="s">
        <v>54</v>
      </c>
      <c s="37">
        <v>13</v>
      </c>
      <c s="36">
        <v>0.00086</v>
      </c>
      <c s="36">
        <f>ROUND(G75*H75,6)</f>
      </c>
      <c r="L75" s="38">
        <v>0</v>
      </c>
      <c s="32">
        <f>ROUND(ROUND(L75,2)*ROUND(G75,3),2)</f>
      </c>
      <c s="36" t="s">
        <v>761</v>
      </c>
      <c>
        <f>(M75*21)/100</f>
      </c>
      <c t="s">
        <v>28</v>
      </c>
    </row>
    <row r="76" spans="1:5" ht="12.75">
      <c r="A76" s="35" t="s">
        <v>56</v>
      </c>
      <c r="E76" s="39" t="s">
        <v>2138</v>
      </c>
    </row>
    <row r="77" spans="1:5" ht="12.75">
      <c r="A77" s="35" t="s">
        <v>57</v>
      </c>
      <c r="E77" s="40" t="s">
        <v>5</v>
      </c>
    </row>
    <row r="78" spans="1:5" ht="12.75">
      <c r="A78" t="s">
        <v>58</v>
      </c>
      <c r="E78" s="39" t="s">
        <v>5</v>
      </c>
    </row>
    <row r="79" spans="1:16" ht="12.75">
      <c r="A79" t="s">
        <v>50</v>
      </c>
      <c s="34" t="s">
        <v>574</v>
      </c>
      <c s="34" t="s">
        <v>2139</v>
      </c>
      <c s="35" t="s">
        <v>5</v>
      </c>
      <c s="6" t="s">
        <v>2140</v>
      </c>
      <c s="36" t="s">
        <v>54</v>
      </c>
      <c s="37">
        <v>2</v>
      </c>
      <c s="36">
        <v>0.00077</v>
      </c>
      <c s="36">
        <f>ROUND(G79*H79,6)</f>
      </c>
      <c r="L79" s="38">
        <v>0</v>
      </c>
      <c s="32">
        <f>ROUND(ROUND(L79,2)*ROUND(G79,3),2)</f>
      </c>
      <c s="36" t="s">
        <v>761</v>
      </c>
      <c>
        <f>(M79*21)/100</f>
      </c>
      <c t="s">
        <v>28</v>
      </c>
    </row>
    <row r="80" spans="1:5" ht="12.75">
      <c r="A80" s="35" t="s">
        <v>56</v>
      </c>
      <c r="E80" s="39" t="s">
        <v>2140</v>
      </c>
    </row>
    <row r="81" spans="1:5" ht="12.75">
      <c r="A81" s="35" t="s">
        <v>57</v>
      </c>
      <c r="E81" s="40" t="s">
        <v>5</v>
      </c>
    </row>
    <row r="82" spans="1:5" ht="12.75">
      <c r="A82" t="s">
        <v>58</v>
      </c>
      <c r="E82" s="39" t="s">
        <v>5</v>
      </c>
    </row>
    <row r="83" spans="1:16" ht="12.75">
      <c r="A83" t="s">
        <v>50</v>
      </c>
      <c s="34" t="s">
        <v>577</v>
      </c>
      <c s="34" t="s">
        <v>2141</v>
      </c>
      <c s="35" t="s">
        <v>5</v>
      </c>
      <c s="6" t="s">
        <v>2142</v>
      </c>
      <c s="36" t="s">
        <v>68</v>
      </c>
      <c s="37">
        <v>30</v>
      </c>
      <c s="36">
        <v>0.000412</v>
      </c>
      <c s="36">
        <f>ROUND(G83*H83,6)</f>
      </c>
      <c r="L83" s="38">
        <v>0</v>
      </c>
      <c s="32">
        <f>ROUND(ROUND(L83,2)*ROUND(G83,3),2)</f>
      </c>
      <c s="36" t="s">
        <v>761</v>
      </c>
      <c>
        <f>(M83*21)/100</f>
      </c>
      <c t="s">
        <v>28</v>
      </c>
    </row>
    <row r="84" spans="1:5" ht="12.75">
      <c r="A84" s="35" t="s">
        <v>56</v>
      </c>
      <c r="E84" s="39" t="s">
        <v>2142</v>
      </c>
    </row>
    <row r="85" spans="1:5" ht="12.75">
      <c r="A85" s="35" t="s">
        <v>57</v>
      </c>
      <c r="E85" s="40" t="s">
        <v>2143</v>
      </c>
    </row>
    <row r="86" spans="1:5" ht="12.75">
      <c r="A86" t="s">
        <v>58</v>
      </c>
      <c r="E86" s="39" t="s">
        <v>5</v>
      </c>
    </row>
    <row r="87" spans="1:16" ht="12.75">
      <c r="A87" t="s">
        <v>50</v>
      </c>
      <c s="34" t="s">
        <v>580</v>
      </c>
      <c s="34" t="s">
        <v>2144</v>
      </c>
      <c s="35" t="s">
        <v>5</v>
      </c>
      <c s="6" t="s">
        <v>2145</v>
      </c>
      <c s="36" t="s">
        <v>68</v>
      </c>
      <c s="37">
        <v>60</v>
      </c>
      <c s="36">
        <v>0.000477</v>
      </c>
      <c s="36">
        <f>ROUND(G87*H87,6)</f>
      </c>
      <c r="L87" s="38">
        <v>0</v>
      </c>
      <c s="32">
        <f>ROUND(ROUND(L87,2)*ROUND(G87,3),2)</f>
      </c>
      <c s="36" t="s">
        <v>761</v>
      </c>
      <c>
        <f>(M87*21)/100</f>
      </c>
      <c t="s">
        <v>28</v>
      </c>
    </row>
    <row r="88" spans="1:5" ht="12.75">
      <c r="A88" s="35" t="s">
        <v>56</v>
      </c>
      <c r="E88" s="39" t="s">
        <v>2145</v>
      </c>
    </row>
    <row r="89" spans="1:5" ht="12.75">
      <c r="A89" s="35" t="s">
        <v>57</v>
      </c>
      <c r="E89" s="40" t="s">
        <v>5</v>
      </c>
    </row>
    <row r="90" spans="1:5" ht="12.75">
      <c r="A90" t="s">
        <v>58</v>
      </c>
      <c r="E90" s="39" t="s">
        <v>5</v>
      </c>
    </row>
    <row r="91" spans="1:16" ht="12.75">
      <c r="A91" t="s">
        <v>50</v>
      </c>
      <c s="34" t="s">
        <v>583</v>
      </c>
      <c s="34" t="s">
        <v>2146</v>
      </c>
      <c s="35" t="s">
        <v>5</v>
      </c>
      <c s="6" t="s">
        <v>2147</v>
      </c>
      <c s="36" t="s">
        <v>68</v>
      </c>
      <c s="37">
        <v>16</v>
      </c>
      <c s="36">
        <v>0.002236</v>
      </c>
      <c s="36">
        <f>ROUND(G91*H91,6)</f>
      </c>
      <c r="L91" s="38">
        <v>0</v>
      </c>
      <c s="32">
        <f>ROUND(ROUND(L91,2)*ROUND(G91,3),2)</f>
      </c>
      <c s="36" t="s">
        <v>55</v>
      </c>
      <c>
        <f>(M91*21)/100</f>
      </c>
      <c t="s">
        <v>28</v>
      </c>
    </row>
    <row r="92" spans="1:5" ht="12.75">
      <c r="A92" s="35" t="s">
        <v>56</v>
      </c>
      <c r="E92" s="39" t="s">
        <v>2147</v>
      </c>
    </row>
    <row r="93" spans="1:5" ht="12.75">
      <c r="A93" s="35" t="s">
        <v>57</v>
      </c>
      <c r="E93" s="40" t="s">
        <v>5</v>
      </c>
    </row>
    <row r="94" spans="1:5" ht="12.75">
      <c r="A94" t="s">
        <v>58</v>
      </c>
      <c r="E94" s="39" t="s">
        <v>5</v>
      </c>
    </row>
    <row r="95" spans="1:16" ht="12.75">
      <c r="A95" t="s">
        <v>50</v>
      </c>
      <c s="34" t="s">
        <v>586</v>
      </c>
      <c s="34" t="s">
        <v>2146</v>
      </c>
      <c s="35" t="s">
        <v>80</v>
      </c>
      <c s="6" t="s">
        <v>2147</v>
      </c>
      <c s="36" t="s">
        <v>68</v>
      </c>
      <c s="37">
        <v>60</v>
      </c>
      <c s="36">
        <v>0.002236</v>
      </c>
      <c s="36">
        <f>ROUND(G95*H95,6)</f>
      </c>
      <c r="L95" s="38">
        <v>0</v>
      </c>
      <c s="32">
        <f>ROUND(ROUND(L95,2)*ROUND(G95,3),2)</f>
      </c>
      <c s="36" t="s">
        <v>55</v>
      </c>
      <c>
        <f>(M95*21)/100</f>
      </c>
      <c t="s">
        <v>28</v>
      </c>
    </row>
    <row r="96" spans="1:5" ht="12.75">
      <c r="A96" s="35" t="s">
        <v>56</v>
      </c>
      <c r="E96" s="39" t="s">
        <v>2147</v>
      </c>
    </row>
    <row r="97" spans="1:5" ht="12.75">
      <c r="A97" s="35" t="s">
        <v>57</v>
      </c>
      <c r="E97" s="40" t="s">
        <v>2148</v>
      </c>
    </row>
    <row r="98" spans="1:5" ht="12.75">
      <c r="A98" t="s">
        <v>58</v>
      </c>
      <c r="E98" s="39" t="s">
        <v>5</v>
      </c>
    </row>
    <row r="99" spans="1:16" ht="12.75">
      <c r="A99" t="s">
        <v>50</v>
      </c>
      <c s="34" t="s">
        <v>588</v>
      </c>
      <c s="34" t="s">
        <v>2149</v>
      </c>
      <c s="35" t="s">
        <v>5</v>
      </c>
      <c s="6" t="s">
        <v>2150</v>
      </c>
      <c s="36" t="s">
        <v>54</v>
      </c>
      <c s="37">
        <v>26</v>
      </c>
      <c s="36">
        <v>0</v>
      </c>
      <c s="36">
        <f>ROUND(G99*H99,6)</f>
      </c>
      <c r="L99" s="38">
        <v>0</v>
      </c>
      <c s="32">
        <f>ROUND(ROUND(L99,2)*ROUND(G99,3),2)</f>
      </c>
      <c s="36" t="s">
        <v>761</v>
      </c>
      <c>
        <f>(M99*21)/100</f>
      </c>
      <c t="s">
        <v>28</v>
      </c>
    </row>
    <row r="100" spans="1:5" ht="12.75">
      <c r="A100" s="35" t="s">
        <v>56</v>
      </c>
      <c r="E100" s="39" t="s">
        <v>2150</v>
      </c>
    </row>
    <row r="101" spans="1:5" ht="38.25">
      <c r="A101" s="35" t="s">
        <v>57</v>
      </c>
      <c r="E101" s="40" t="s">
        <v>2151</v>
      </c>
    </row>
    <row r="102" spans="1:5" ht="12.75">
      <c r="A102" t="s">
        <v>58</v>
      </c>
      <c r="E102" s="39" t="s">
        <v>5</v>
      </c>
    </row>
    <row r="103" spans="1:16" ht="12.75">
      <c r="A103" t="s">
        <v>50</v>
      </c>
      <c s="34" t="s">
        <v>591</v>
      </c>
      <c s="34" t="s">
        <v>2152</v>
      </c>
      <c s="35" t="s">
        <v>5</v>
      </c>
      <c s="6" t="s">
        <v>2153</v>
      </c>
      <c s="36" t="s">
        <v>54</v>
      </c>
      <c s="37">
        <v>10</v>
      </c>
      <c s="36">
        <v>0</v>
      </c>
      <c s="36">
        <f>ROUND(G103*H103,6)</f>
      </c>
      <c r="L103" s="38">
        <v>0</v>
      </c>
      <c s="32">
        <f>ROUND(ROUND(L103,2)*ROUND(G103,3),2)</f>
      </c>
      <c s="36" t="s">
        <v>761</v>
      </c>
      <c>
        <f>(M103*21)/100</f>
      </c>
      <c t="s">
        <v>28</v>
      </c>
    </row>
    <row r="104" spans="1:5" ht="12.75">
      <c r="A104" s="35" t="s">
        <v>56</v>
      </c>
      <c r="E104" s="39" t="s">
        <v>2153</v>
      </c>
    </row>
    <row r="105" spans="1:5" ht="12.75">
      <c r="A105" s="35" t="s">
        <v>57</v>
      </c>
      <c r="E105" s="40" t="s">
        <v>5</v>
      </c>
    </row>
    <row r="106" spans="1:5" ht="12.75">
      <c r="A106" t="s">
        <v>58</v>
      </c>
      <c r="E106" s="39" t="s">
        <v>5</v>
      </c>
    </row>
    <row r="107" spans="1:16" ht="12.75">
      <c r="A107" t="s">
        <v>50</v>
      </c>
      <c s="34" t="s">
        <v>595</v>
      </c>
      <c s="34" t="s">
        <v>2154</v>
      </c>
      <c s="35" t="s">
        <v>5</v>
      </c>
      <c s="6" t="s">
        <v>2155</v>
      </c>
      <c s="36" t="s">
        <v>54</v>
      </c>
      <c s="37">
        <v>13</v>
      </c>
      <c s="36">
        <v>0</v>
      </c>
      <c s="36">
        <f>ROUND(G107*H107,6)</f>
      </c>
      <c r="L107" s="38">
        <v>0</v>
      </c>
      <c s="32">
        <f>ROUND(ROUND(L107,2)*ROUND(G107,3),2)</f>
      </c>
      <c s="36" t="s">
        <v>761</v>
      </c>
      <c>
        <f>(M107*21)/100</f>
      </c>
      <c t="s">
        <v>28</v>
      </c>
    </row>
    <row r="108" spans="1:5" ht="12.75">
      <c r="A108" s="35" t="s">
        <v>56</v>
      </c>
      <c r="E108" s="39" t="s">
        <v>2155</v>
      </c>
    </row>
    <row r="109" spans="1:5" ht="12.75">
      <c r="A109" s="35" t="s">
        <v>57</v>
      </c>
      <c r="E109" s="40" t="s">
        <v>5</v>
      </c>
    </row>
    <row r="110" spans="1:5" ht="12.75">
      <c r="A110" t="s">
        <v>58</v>
      </c>
      <c r="E110" s="39" t="s">
        <v>5</v>
      </c>
    </row>
    <row r="111" spans="1:16" ht="12.75">
      <c r="A111" t="s">
        <v>50</v>
      </c>
      <c s="34" t="s">
        <v>598</v>
      </c>
      <c s="34" t="s">
        <v>2156</v>
      </c>
      <c s="35" t="s">
        <v>5</v>
      </c>
      <c s="6" t="s">
        <v>2157</v>
      </c>
      <c s="36" t="s">
        <v>54</v>
      </c>
      <c s="37">
        <v>12</v>
      </c>
      <c s="36">
        <v>0.02652</v>
      </c>
      <c s="36">
        <f>ROUND(G111*H111,6)</f>
      </c>
      <c r="L111" s="38">
        <v>0</v>
      </c>
      <c s="32">
        <f>ROUND(ROUND(L111,2)*ROUND(G111,3),2)</f>
      </c>
      <c s="36" t="s">
        <v>761</v>
      </c>
      <c>
        <f>(M111*21)/100</f>
      </c>
      <c t="s">
        <v>28</v>
      </c>
    </row>
    <row r="112" spans="1:5" ht="12.75">
      <c r="A112" s="35" t="s">
        <v>56</v>
      </c>
      <c r="E112" s="39" t="s">
        <v>2157</v>
      </c>
    </row>
    <row r="113" spans="1:5" ht="12.75">
      <c r="A113" s="35" t="s">
        <v>57</v>
      </c>
      <c r="E113" s="40" t="s">
        <v>5</v>
      </c>
    </row>
    <row r="114" spans="1:5" ht="12.75">
      <c r="A114" t="s">
        <v>58</v>
      </c>
      <c r="E114" s="39" t="s">
        <v>5</v>
      </c>
    </row>
    <row r="115" spans="1:16" ht="12.75">
      <c r="A115" t="s">
        <v>50</v>
      </c>
      <c s="34" t="s">
        <v>601</v>
      </c>
      <c s="34" t="s">
        <v>2158</v>
      </c>
      <c s="35" t="s">
        <v>5</v>
      </c>
      <c s="6" t="s">
        <v>2159</v>
      </c>
      <c s="36" t="s">
        <v>54</v>
      </c>
      <c s="37">
        <v>2</v>
      </c>
      <c s="36">
        <v>8E-05</v>
      </c>
      <c s="36">
        <f>ROUND(G115*H115,6)</f>
      </c>
      <c r="L115" s="38">
        <v>0</v>
      </c>
      <c s="32">
        <f>ROUND(ROUND(L115,2)*ROUND(G115,3),2)</f>
      </c>
      <c s="36" t="s">
        <v>761</v>
      </c>
      <c>
        <f>(M115*21)/100</f>
      </c>
      <c t="s">
        <v>28</v>
      </c>
    </row>
    <row r="116" spans="1:5" ht="12.75">
      <c r="A116" s="35" t="s">
        <v>56</v>
      </c>
      <c r="E116" s="39" t="s">
        <v>2159</v>
      </c>
    </row>
    <row r="117" spans="1:5" ht="12.75">
      <c r="A117" s="35" t="s">
        <v>57</v>
      </c>
      <c r="E117" s="40" t="s">
        <v>5</v>
      </c>
    </row>
    <row r="118" spans="1:5" ht="12.75">
      <c r="A118" t="s">
        <v>58</v>
      </c>
      <c r="E118" s="39" t="s">
        <v>5</v>
      </c>
    </row>
    <row r="119" spans="1:16" ht="12.75">
      <c r="A119" t="s">
        <v>50</v>
      </c>
      <c s="34" t="s">
        <v>604</v>
      </c>
      <c s="34" t="s">
        <v>2160</v>
      </c>
      <c s="35" t="s">
        <v>5</v>
      </c>
      <c s="6" t="s">
        <v>2161</v>
      </c>
      <c s="36" t="s">
        <v>54</v>
      </c>
      <c s="37">
        <v>4</v>
      </c>
      <c s="36">
        <v>0.000285</v>
      </c>
      <c s="36">
        <f>ROUND(G119*H119,6)</f>
      </c>
      <c r="L119" s="38">
        <v>0</v>
      </c>
      <c s="32">
        <f>ROUND(ROUND(L119,2)*ROUND(G119,3),2)</f>
      </c>
      <c s="36" t="s">
        <v>761</v>
      </c>
      <c>
        <f>(M119*21)/100</f>
      </c>
      <c t="s">
        <v>28</v>
      </c>
    </row>
    <row r="120" spans="1:5" ht="12.75">
      <c r="A120" s="35" t="s">
        <v>56</v>
      </c>
      <c r="E120" s="39" t="s">
        <v>2161</v>
      </c>
    </row>
    <row r="121" spans="1:5" ht="12.75">
      <c r="A121" s="35" t="s">
        <v>57</v>
      </c>
      <c r="E121" s="40" t="s">
        <v>5</v>
      </c>
    </row>
    <row r="122" spans="1:5" ht="12.75">
      <c r="A122" t="s">
        <v>58</v>
      </c>
      <c r="E122" s="39" t="s">
        <v>5</v>
      </c>
    </row>
    <row r="123" spans="1:16" ht="12.75">
      <c r="A123" t="s">
        <v>50</v>
      </c>
      <c s="34" t="s">
        <v>607</v>
      </c>
      <c s="34" t="s">
        <v>2162</v>
      </c>
      <c s="35" t="s">
        <v>5</v>
      </c>
      <c s="6" t="s">
        <v>2163</v>
      </c>
      <c s="36" t="s">
        <v>68</v>
      </c>
      <c s="37">
        <v>265</v>
      </c>
      <c s="36">
        <v>0</v>
      </c>
      <c s="36">
        <f>ROUND(G123*H123,6)</f>
      </c>
      <c r="L123" s="38">
        <v>0</v>
      </c>
      <c s="32">
        <f>ROUND(ROUND(L123,2)*ROUND(G123,3),2)</f>
      </c>
      <c s="36" t="s">
        <v>761</v>
      </c>
      <c>
        <f>(M123*21)/100</f>
      </c>
      <c t="s">
        <v>28</v>
      </c>
    </row>
    <row r="124" spans="1:5" ht="12.75">
      <c r="A124" s="35" t="s">
        <v>56</v>
      </c>
      <c r="E124" s="39" t="s">
        <v>2163</v>
      </c>
    </row>
    <row r="125" spans="1:5" ht="12.75">
      <c r="A125" s="35" t="s">
        <v>57</v>
      </c>
      <c r="E125" s="40" t="s">
        <v>5</v>
      </c>
    </row>
    <row r="126" spans="1:5" ht="12.75">
      <c r="A126" t="s">
        <v>58</v>
      </c>
      <c r="E126" s="39" t="s">
        <v>5</v>
      </c>
    </row>
    <row r="127" spans="1:16" ht="25.5">
      <c r="A127" t="s">
        <v>50</v>
      </c>
      <c s="34" t="s">
        <v>610</v>
      </c>
      <c s="34" t="s">
        <v>2164</v>
      </c>
      <c s="35" t="s">
        <v>5</v>
      </c>
      <c s="6" t="s">
        <v>2165</v>
      </c>
      <c s="36" t="s">
        <v>777</v>
      </c>
      <c s="37">
        <v>1.384</v>
      </c>
      <c s="36">
        <v>0</v>
      </c>
      <c s="36">
        <f>ROUND(G127*H127,6)</f>
      </c>
      <c r="L127" s="38">
        <v>0</v>
      </c>
      <c s="32">
        <f>ROUND(ROUND(L127,2)*ROUND(G127,3),2)</f>
      </c>
      <c s="36" t="s">
        <v>761</v>
      </c>
      <c>
        <f>(M127*21)/100</f>
      </c>
      <c t="s">
        <v>28</v>
      </c>
    </row>
    <row r="128" spans="1:5" ht="25.5">
      <c r="A128" s="35" t="s">
        <v>56</v>
      </c>
      <c r="E128" s="39" t="s">
        <v>2165</v>
      </c>
    </row>
    <row r="129" spans="1:5" ht="12.75">
      <c r="A129" s="35" t="s">
        <v>57</v>
      </c>
      <c r="E129" s="40" t="s">
        <v>5</v>
      </c>
    </row>
    <row r="130" spans="1:5" ht="12.75">
      <c r="A130" t="s">
        <v>58</v>
      </c>
      <c r="E130" s="39" t="s">
        <v>5</v>
      </c>
    </row>
    <row r="131" spans="1:16" ht="12.75">
      <c r="A131" t="s">
        <v>50</v>
      </c>
      <c s="34" t="s">
        <v>612</v>
      </c>
      <c s="34" t="s">
        <v>2166</v>
      </c>
      <c s="35" t="s">
        <v>5</v>
      </c>
      <c s="6" t="s">
        <v>2167</v>
      </c>
      <c s="36" t="s">
        <v>68</v>
      </c>
      <c s="37">
        <v>30</v>
      </c>
      <c s="36">
        <v>0</v>
      </c>
      <c s="36">
        <f>ROUND(G131*H131,6)</f>
      </c>
      <c r="L131" s="38">
        <v>0</v>
      </c>
      <c s="32">
        <f>ROUND(ROUND(L131,2)*ROUND(G131,3),2)</f>
      </c>
      <c s="36" t="s">
        <v>761</v>
      </c>
      <c>
        <f>(M131*21)/100</f>
      </c>
      <c t="s">
        <v>28</v>
      </c>
    </row>
    <row r="132" spans="1:5" ht="12.75">
      <c r="A132" s="35" t="s">
        <v>56</v>
      </c>
      <c r="E132" s="39" t="s">
        <v>2167</v>
      </c>
    </row>
    <row r="133" spans="1:5" ht="12.75">
      <c r="A133" s="35" t="s">
        <v>57</v>
      </c>
      <c r="E133" s="40" t="s">
        <v>5</v>
      </c>
    </row>
    <row r="134" spans="1:5" ht="12.75">
      <c r="A134" t="s">
        <v>58</v>
      </c>
      <c r="E134" s="39" t="s">
        <v>5</v>
      </c>
    </row>
    <row r="135" spans="1:16" ht="12.75">
      <c r="A135" t="s">
        <v>50</v>
      </c>
      <c s="34" t="s">
        <v>617</v>
      </c>
      <c s="34" t="s">
        <v>2168</v>
      </c>
      <c s="35" t="s">
        <v>5</v>
      </c>
      <c s="6" t="s">
        <v>2169</v>
      </c>
      <c s="36" t="s">
        <v>54</v>
      </c>
      <c s="37">
        <v>6</v>
      </c>
      <c s="36">
        <v>0.001</v>
      </c>
      <c s="36">
        <f>ROUND(G135*H135,6)</f>
      </c>
      <c r="L135" s="38">
        <v>0</v>
      </c>
      <c s="32">
        <f>ROUND(ROUND(L135,2)*ROUND(G135,3),2)</f>
      </c>
      <c s="36" t="s">
        <v>55</v>
      </c>
      <c>
        <f>(M135*21)/100</f>
      </c>
      <c t="s">
        <v>28</v>
      </c>
    </row>
    <row r="136" spans="1:5" ht="12.75">
      <c r="A136" s="35" t="s">
        <v>56</v>
      </c>
      <c r="E136" s="39" t="s">
        <v>2169</v>
      </c>
    </row>
    <row r="137" spans="1:5" ht="12.75">
      <c r="A137" s="35" t="s">
        <v>57</v>
      </c>
      <c r="E137" s="40" t="s">
        <v>5</v>
      </c>
    </row>
    <row r="138" spans="1:5" ht="12.75">
      <c r="A138" t="s">
        <v>58</v>
      </c>
      <c r="E138" s="39" t="s">
        <v>5</v>
      </c>
    </row>
    <row r="139" spans="1:16" ht="12.75">
      <c r="A139" t="s">
        <v>50</v>
      </c>
      <c s="34" t="s">
        <v>620</v>
      </c>
      <c s="34" t="s">
        <v>2170</v>
      </c>
      <c s="35" t="s">
        <v>5</v>
      </c>
      <c s="6" t="s">
        <v>2171</v>
      </c>
      <c s="36" t="s">
        <v>68</v>
      </c>
      <c s="37">
        <v>265</v>
      </c>
      <c s="36">
        <v>0</v>
      </c>
      <c s="36">
        <f>ROUND(G139*H139,6)</f>
      </c>
      <c r="L139" s="38">
        <v>0</v>
      </c>
      <c s="32">
        <f>ROUND(ROUND(L139,2)*ROUND(G139,3),2)</f>
      </c>
      <c s="36" t="s">
        <v>55</v>
      </c>
      <c>
        <f>(M139*21)/100</f>
      </c>
      <c t="s">
        <v>28</v>
      </c>
    </row>
    <row r="140" spans="1:5" ht="12.75">
      <c r="A140" s="35" t="s">
        <v>56</v>
      </c>
      <c r="E140" s="39" t="s">
        <v>2171</v>
      </c>
    </row>
    <row r="141" spans="1:5" ht="12.75">
      <c r="A141" s="35" t="s">
        <v>57</v>
      </c>
      <c r="E141" s="40" t="s">
        <v>5</v>
      </c>
    </row>
    <row r="142" spans="1:5" ht="12.75">
      <c r="A142" t="s">
        <v>58</v>
      </c>
      <c r="E142" s="39" t="s">
        <v>5</v>
      </c>
    </row>
    <row r="143" spans="1:16" ht="25.5">
      <c r="A143" t="s">
        <v>50</v>
      </c>
      <c s="34" t="s">
        <v>623</v>
      </c>
      <c s="34" t="s">
        <v>2172</v>
      </c>
      <c s="35" t="s">
        <v>5</v>
      </c>
      <c s="6" t="s">
        <v>2173</v>
      </c>
      <c s="36" t="s">
        <v>54</v>
      </c>
      <c s="37">
        <v>6</v>
      </c>
      <c s="36">
        <v>0</v>
      </c>
      <c s="36">
        <f>ROUND(G143*H143,6)</f>
      </c>
      <c r="L143" s="38">
        <v>0</v>
      </c>
      <c s="32">
        <f>ROUND(ROUND(L143,2)*ROUND(G143,3),2)</f>
      </c>
      <c s="36" t="s">
        <v>761</v>
      </c>
      <c>
        <f>(M143*21)/100</f>
      </c>
      <c t="s">
        <v>28</v>
      </c>
    </row>
    <row r="144" spans="1:5" ht="25.5">
      <c r="A144" s="35" t="s">
        <v>56</v>
      </c>
      <c r="E144" s="39" t="s">
        <v>2173</v>
      </c>
    </row>
    <row r="145" spans="1:5" ht="12.75">
      <c r="A145" s="35" t="s">
        <v>57</v>
      </c>
      <c r="E145" s="40" t="s">
        <v>5</v>
      </c>
    </row>
    <row r="146" spans="1:5" ht="12.75">
      <c r="A146" t="s">
        <v>58</v>
      </c>
      <c r="E146" s="39" t="s">
        <v>5</v>
      </c>
    </row>
    <row r="147" spans="1:16" ht="12.75">
      <c r="A147" t="s">
        <v>50</v>
      </c>
      <c s="34" t="s">
        <v>626</v>
      </c>
      <c s="34" t="s">
        <v>2174</v>
      </c>
      <c s="35" t="s">
        <v>5</v>
      </c>
      <c s="6" t="s">
        <v>2175</v>
      </c>
      <c s="36" t="s">
        <v>54</v>
      </c>
      <c s="37">
        <v>6</v>
      </c>
      <c s="36">
        <v>0.00026</v>
      </c>
      <c s="36">
        <f>ROUND(G147*H147,6)</f>
      </c>
      <c r="L147" s="38">
        <v>0</v>
      </c>
      <c s="32">
        <f>ROUND(ROUND(L147,2)*ROUND(G147,3),2)</f>
      </c>
      <c s="36" t="s">
        <v>55</v>
      </c>
      <c>
        <f>(M147*21)/100</f>
      </c>
      <c t="s">
        <v>28</v>
      </c>
    </row>
    <row r="148" spans="1:5" ht="12.75">
      <c r="A148" s="35" t="s">
        <v>56</v>
      </c>
      <c r="E148" s="39" t="s">
        <v>2175</v>
      </c>
    </row>
    <row r="149" spans="1:5" ht="12.75">
      <c r="A149" s="35" t="s">
        <v>57</v>
      </c>
      <c r="E149" s="40" t="s">
        <v>5</v>
      </c>
    </row>
    <row r="150" spans="1:5" ht="12.75">
      <c r="A150" t="s">
        <v>58</v>
      </c>
      <c r="E150" s="39" t="s">
        <v>5</v>
      </c>
    </row>
    <row r="151" spans="1:16" ht="25.5">
      <c r="A151" t="s">
        <v>50</v>
      </c>
      <c s="34" t="s">
        <v>629</v>
      </c>
      <c s="34" t="s">
        <v>2176</v>
      </c>
      <c s="35" t="s">
        <v>5</v>
      </c>
      <c s="6" t="s">
        <v>2177</v>
      </c>
      <c s="36" t="s">
        <v>777</v>
      </c>
      <c s="37">
        <v>1.433</v>
      </c>
      <c s="36">
        <v>0</v>
      </c>
      <c s="36">
        <f>ROUND(G151*H151,6)</f>
      </c>
      <c r="L151" s="38">
        <v>0</v>
      </c>
      <c s="32">
        <f>ROUND(ROUND(L151,2)*ROUND(G151,3),2)</f>
      </c>
      <c s="36" t="s">
        <v>761</v>
      </c>
      <c>
        <f>(M151*21)/100</f>
      </c>
      <c t="s">
        <v>28</v>
      </c>
    </row>
    <row r="152" spans="1:5" ht="25.5">
      <c r="A152" s="35" t="s">
        <v>56</v>
      </c>
      <c r="E152" s="39" t="s">
        <v>2177</v>
      </c>
    </row>
    <row r="153" spans="1:5" ht="12.75">
      <c r="A153" s="35" t="s">
        <v>57</v>
      </c>
      <c r="E153" s="40" t="s">
        <v>5</v>
      </c>
    </row>
    <row r="154" spans="1:5" ht="12.75">
      <c r="A154" t="s">
        <v>58</v>
      </c>
      <c r="E154" s="39" t="s">
        <v>5</v>
      </c>
    </row>
    <row r="155" spans="1:13" ht="12.75">
      <c r="A155" t="s">
        <v>47</v>
      </c>
      <c r="C155" s="31" t="s">
        <v>2178</v>
      </c>
      <c r="E155" s="33" t="s">
        <v>2179</v>
      </c>
      <c r="J155" s="32">
        <f>0</f>
      </c>
      <c s="32">
        <f>0</f>
      </c>
      <c s="32">
        <f>0+L156+L160+L164+L168+L172+L176+L180+L184+L188+L192+L196+L200+L204+L208+L212+L216+L220+L224+L228+L232+L236+L240+L244+L248+L252+L256+L260+L264+L268+L272+L276+L280+L284+L288+L292+L296+L300+L304+L308+L312+L316+L320+L324+L328+L332</f>
      </c>
      <c s="32">
        <f>0+M156+M160+M164+M168+M172+M176+M180+M184+M188+M192+M196+M200+M204+M208+M212+M216+M220+M224+M228+M232+M236+M240+M244+M248+M252+M256+M260+M264+M268+M272+M276+M280+M284+M288+M292+M296+M300+M304+M308+M312+M316+M320+M324+M328+M332</f>
      </c>
    </row>
    <row r="156" spans="1:16" ht="12.75">
      <c r="A156" t="s">
        <v>50</v>
      </c>
      <c s="34" t="s">
        <v>632</v>
      </c>
      <c s="34" t="s">
        <v>2180</v>
      </c>
      <c s="35" t="s">
        <v>5</v>
      </c>
      <c s="6" t="s">
        <v>2181</v>
      </c>
      <c s="36" t="s">
        <v>68</v>
      </c>
      <c s="37">
        <v>2</v>
      </c>
      <c s="36">
        <v>0.003091</v>
      </c>
      <c s="36">
        <f>ROUND(G156*H156,6)</f>
      </c>
      <c r="L156" s="38">
        <v>0</v>
      </c>
      <c s="32">
        <f>ROUND(ROUND(L156,2)*ROUND(G156,3),2)</f>
      </c>
      <c s="36" t="s">
        <v>761</v>
      </c>
      <c>
        <f>(M156*21)/100</f>
      </c>
      <c t="s">
        <v>28</v>
      </c>
    </row>
    <row r="157" spans="1:5" ht="12.75">
      <c r="A157" s="35" t="s">
        <v>56</v>
      </c>
      <c r="E157" s="39" t="s">
        <v>2181</v>
      </c>
    </row>
    <row r="158" spans="1:5" ht="12.75">
      <c r="A158" s="35" t="s">
        <v>57</v>
      </c>
      <c r="E158" s="40" t="s">
        <v>5</v>
      </c>
    </row>
    <row r="159" spans="1:5" ht="12.75">
      <c r="A159" t="s">
        <v>58</v>
      </c>
      <c r="E159" s="39" t="s">
        <v>5</v>
      </c>
    </row>
    <row r="160" spans="1:16" ht="12.75">
      <c r="A160" t="s">
        <v>50</v>
      </c>
      <c s="34" t="s">
        <v>635</v>
      </c>
      <c s="34" t="s">
        <v>2182</v>
      </c>
      <c s="35" t="s">
        <v>5</v>
      </c>
      <c s="6" t="s">
        <v>2183</v>
      </c>
      <c s="36" t="s">
        <v>68</v>
      </c>
      <c s="37">
        <v>15</v>
      </c>
      <c s="36">
        <v>0.004506</v>
      </c>
      <c s="36">
        <f>ROUND(G160*H160,6)</f>
      </c>
      <c r="L160" s="38">
        <v>0</v>
      </c>
      <c s="32">
        <f>ROUND(ROUND(L160,2)*ROUND(G160,3),2)</f>
      </c>
      <c s="36" t="s">
        <v>761</v>
      </c>
      <c>
        <f>(M160*21)/100</f>
      </c>
      <c t="s">
        <v>28</v>
      </c>
    </row>
    <row r="161" spans="1:5" ht="12.75">
      <c r="A161" s="35" t="s">
        <v>56</v>
      </c>
      <c r="E161" s="39" t="s">
        <v>2183</v>
      </c>
    </row>
    <row r="162" spans="1:5" ht="12.75">
      <c r="A162" s="35" t="s">
        <v>57</v>
      </c>
      <c r="E162" s="40" t="s">
        <v>5</v>
      </c>
    </row>
    <row r="163" spans="1:5" ht="12.75">
      <c r="A163" t="s">
        <v>58</v>
      </c>
      <c r="E163" s="39" t="s">
        <v>5</v>
      </c>
    </row>
    <row r="164" spans="1:16" ht="12.75">
      <c r="A164" t="s">
        <v>50</v>
      </c>
      <c s="34" t="s">
        <v>638</v>
      </c>
      <c s="34" t="s">
        <v>2184</v>
      </c>
      <c s="35" t="s">
        <v>5</v>
      </c>
      <c s="6" t="s">
        <v>2185</v>
      </c>
      <c s="36" t="s">
        <v>68</v>
      </c>
      <c s="37">
        <v>80</v>
      </c>
      <c s="36">
        <v>0</v>
      </c>
      <c s="36">
        <f>ROUND(G164*H164,6)</f>
      </c>
      <c r="L164" s="38">
        <v>0</v>
      </c>
      <c s="32">
        <f>ROUND(ROUND(L164,2)*ROUND(G164,3),2)</f>
      </c>
      <c s="36" t="s">
        <v>761</v>
      </c>
      <c>
        <f>(M164*21)/100</f>
      </c>
      <c t="s">
        <v>28</v>
      </c>
    </row>
    <row r="165" spans="1:5" ht="12.75">
      <c r="A165" s="35" t="s">
        <v>56</v>
      </c>
      <c r="E165" s="39" t="s">
        <v>2185</v>
      </c>
    </row>
    <row r="166" spans="1:5" ht="12.75">
      <c r="A166" s="35" t="s">
        <v>57</v>
      </c>
      <c r="E166" s="40" t="s">
        <v>5</v>
      </c>
    </row>
    <row r="167" spans="1:5" ht="12.75">
      <c r="A167" t="s">
        <v>58</v>
      </c>
      <c r="E167" s="39" t="s">
        <v>5</v>
      </c>
    </row>
    <row r="168" spans="1:16" ht="25.5">
      <c r="A168" t="s">
        <v>50</v>
      </c>
      <c s="34" t="s">
        <v>641</v>
      </c>
      <c s="34" t="s">
        <v>2186</v>
      </c>
      <c s="35" t="s">
        <v>5</v>
      </c>
      <c s="6" t="s">
        <v>2187</v>
      </c>
      <c s="36" t="s">
        <v>54</v>
      </c>
      <c s="37">
        <v>4</v>
      </c>
      <c s="36">
        <v>0.000434</v>
      </c>
      <c s="36">
        <f>ROUND(G168*H168,6)</f>
      </c>
      <c r="L168" s="38">
        <v>0</v>
      </c>
      <c s="32">
        <f>ROUND(ROUND(L168,2)*ROUND(G168,3),2)</f>
      </c>
      <c s="36" t="s">
        <v>761</v>
      </c>
      <c>
        <f>(M168*21)/100</f>
      </c>
      <c t="s">
        <v>28</v>
      </c>
    </row>
    <row r="169" spans="1:5" ht="25.5">
      <c r="A169" s="35" t="s">
        <v>56</v>
      </c>
      <c r="E169" s="39" t="s">
        <v>2187</v>
      </c>
    </row>
    <row r="170" spans="1:5" ht="12.75">
      <c r="A170" s="35" t="s">
        <v>57</v>
      </c>
      <c r="E170" s="40" t="s">
        <v>5</v>
      </c>
    </row>
    <row r="171" spans="1:5" ht="12.75">
      <c r="A171" t="s">
        <v>58</v>
      </c>
      <c r="E171" s="39" t="s">
        <v>5</v>
      </c>
    </row>
    <row r="172" spans="1:16" ht="25.5">
      <c r="A172" t="s">
        <v>50</v>
      </c>
      <c s="34" t="s">
        <v>644</v>
      </c>
      <c s="34" t="s">
        <v>2188</v>
      </c>
      <c s="35" t="s">
        <v>5</v>
      </c>
      <c s="6" t="s">
        <v>2189</v>
      </c>
      <c s="36" t="s">
        <v>54</v>
      </c>
      <c s="37">
        <v>1</v>
      </c>
      <c s="36">
        <v>0.001685</v>
      </c>
      <c s="36">
        <f>ROUND(G172*H172,6)</f>
      </c>
      <c r="L172" s="38">
        <v>0</v>
      </c>
      <c s="32">
        <f>ROUND(ROUND(L172,2)*ROUND(G172,3),2)</f>
      </c>
      <c s="36" t="s">
        <v>761</v>
      </c>
      <c>
        <f>(M172*21)/100</f>
      </c>
      <c t="s">
        <v>28</v>
      </c>
    </row>
    <row r="173" spans="1:5" ht="25.5">
      <c r="A173" s="35" t="s">
        <v>56</v>
      </c>
      <c r="E173" s="39" t="s">
        <v>2189</v>
      </c>
    </row>
    <row r="174" spans="1:5" ht="12.75">
      <c r="A174" s="35" t="s">
        <v>57</v>
      </c>
      <c r="E174" s="40" t="s">
        <v>5</v>
      </c>
    </row>
    <row r="175" spans="1:5" ht="12.75">
      <c r="A175" t="s">
        <v>58</v>
      </c>
      <c r="E175" s="39" t="s">
        <v>5</v>
      </c>
    </row>
    <row r="176" spans="1:16" ht="12.75">
      <c r="A176" t="s">
        <v>50</v>
      </c>
      <c s="34" t="s">
        <v>647</v>
      </c>
      <c s="34" t="s">
        <v>2190</v>
      </c>
      <c s="35" t="s">
        <v>5</v>
      </c>
      <c s="6" t="s">
        <v>2191</v>
      </c>
      <c s="36" t="s">
        <v>54</v>
      </c>
      <c s="37">
        <v>1</v>
      </c>
      <c s="36">
        <v>0.000498</v>
      </c>
      <c s="36">
        <f>ROUND(G176*H176,6)</f>
      </c>
      <c r="L176" s="38">
        <v>0</v>
      </c>
      <c s="32">
        <f>ROUND(ROUND(L176,2)*ROUND(G176,3),2)</f>
      </c>
      <c s="36" t="s">
        <v>55</v>
      </c>
      <c>
        <f>(M176*21)/100</f>
      </c>
      <c t="s">
        <v>28</v>
      </c>
    </row>
    <row r="177" spans="1:5" ht="12.75">
      <c r="A177" s="35" t="s">
        <v>56</v>
      </c>
      <c r="E177" s="39" t="s">
        <v>2191</v>
      </c>
    </row>
    <row r="178" spans="1:5" ht="12.75">
      <c r="A178" s="35" t="s">
        <v>57</v>
      </c>
      <c r="E178" s="40" t="s">
        <v>5</v>
      </c>
    </row>
    <row r="179" spans="1:5" ht="12.75">
      <c r="A179" t="s">
        <v>58</v>
      </c>
      <c r="E179" s="39" t="s">
        <v>5</v>
      </c>
    </row>
    <row r="180" spans="1:16" ht="25.5">
      <c r="A180" t="s">
        <v>50</v>
      </c>
      <c s="34" t="s">
        <v>650</v>
      </c>
      <c s="34" t="s">
        <v>2192</v>
      </c>
      <c s="35" t="s">
        <v>5</v>
      </c>
      <c s="6" t="s">
        <v>2193</v>
      </c>
      <c s="36" t="s">
        <v>68</v>
      </c>
      <c s="37">
        <v>241</v>
      </c>
      <c s="36">
        <v>0.000977</v>
      </c>
      <c s="36">
        <f>ROUND(G180*H180,6)</f>
      </c>
      <c r="L180" s="38">
        <v>0</v>
      </c>
      <c s="32">
        <f>ROUND(ROUND(L180,2)*ROUND(G180,3),2)</f>
      </c>
      <c s="36" t="s">
        <v>761</v>
      </c>
      <c>
        <f>(M180*21)/100</f>
      </c>
      <c t="s">
        <v>28</v>
      </c>
    </row>
    <row r="181" spans="1:5" ht="25.5">
      <c r="A181" s="35" t="s">
        <v>56</v>
      </c>
      <c r="E181" s="39" t="s">
        <v>2193</v>
      </c>
    </row>
    <row r="182" spans="1:5" ht="12.75">
      <c r="A182" s="35" t="s">
        <v>57</v>
      </c>
      <c r="E182" s="40" t="s">
        <v>5</v>
      </c>
    </row>
    <row r="183" spans="1:5" ht="12.75">
      <c r="A183" t="s">
        <v>58</v>
      </c>
      <c r="E183" s="39" t="s">
        <v>5</v>
      </c>
    </row>
    <row r="184" spans="1:16" ht="25.5">
      <c r="A184" t="s">
        <v>50</v>
      </c>
      <c s="34" t="s">
        <v>653</v>
      </c>
      <c s="34" t="s">
        <v>2194</v>
      </c>
      <c s="35" t="s">
        <v>5</v>
      </c>
      <c s="6" t="s">
        <v>2195</v>
      </c>
      <c s="36" t="s">
        <v>68</v>
      </c>
      <c s="37">
        <v>195</v>
      </c>
      <c s="36">
        <v>0.001262</v>
      </c>
      <c s="36">
        <f>ROUND(G184*H184,6)</f>
      </c>
      <c r="L184" s="38">
        <v>0</v>
      </c>
      <c s="32">
        <f>ROUND(ROUND(L184,2)*ROUND(G184,3),2)</f>
      </c>
      <c s="36" t="s">
        <v>761</v>
      </c>
      <c>
        <f>(M184*21)/100</f>
      </c>
      <c t="s">
        <v>28</v>
      </c>
    </row>
    <row r="185" spans="1:5" ht="25.5">
      <c r="A185" s="35" t="s">
        <v>56</v>
      </c>
      <c r="E185" s="39" t="s">
        <v>2195</v>
      </c>
    </row>
    <row r="186" spans="1:5" ht="12.75">
      <c r="A186" s="35" t="s">
        <v>57</v>
      </c>
      <c r="E186" s="40" t="s">
        <v>5</v>
      </c>
    </row>
    <row r="187" spans="1:5" ht="12.75">
      <c r="A187" t="s">
        <v>58</v>
      </c>
      <c r="E187" s="39" t="s">
        <v>5</v>
      </c>
    </row>
    <row r="188" spans="1:16" ht="25.5">
      <c r="A188" t="s">
        <v>50</v>
      </c>
      <c s="34" t="s">
        <v>656</v>
      </c>
      <c s="34" t="s">
        <v>2196</v>
      </c>
      <c s="35" t="s">
        <v>5</v>
      </c>
      <c s="6" t="s">
        <v>2197</v>
      </c>
      <c s="36" t="s">
        <v>68</v>
      </c>
      <c s="37">
        <v>65</v>
      </c>
      <c s="36">
        <v>0.001526</v>
      </c>
      <c s="36">
        <f>ROUND(G188*H188,6)</f>
      </c>
      <c r="L188" s="38">
        <v>0</v>
      </c>
      <c s="32">
        <f>ROUND(ROUND(L188,2)*ROUND(G188,3),2)</f>
      </c>
      <c s="36" t="s">
        <v>761</v>
      </c>
      <c>
        <f>(M188*21)/100</f>
      </c>
      <c t="s">
        <v>28</v>
      </c>
    </row>
    <row r="189" spans="1:5" ht="25.5">
      <c r="A189" s="35" t="s">
        <v>56</v>
      </c>
      <c r="E189" s="39" t="s">
        <v>2197</v>
      </c>
    </row>
    <row r="190" spans="1:5" ht="12.75">
      <c r="A190" s="35" t="s">
        <v>57</v>
      </c>
      <c r="E190" s="40" t="s">
        <v>5</v>
      </c>
    </row>
    <row r="191" spans="1:5" ht="12.75">
      <c r="A191" t="s">
        <v>58</v>
      </c>
      <c r="E191" s="39" t="s">
        <v>5</v>
      </c>
    </row>
    <row r="192" spans="1:16" ht="25.5">
      <c r="A192" t="s">
        <v>50</v>
      </c>
      <c s="34" t="s">
        <v>659</v>
      </c>
      <c s="34" t="s">
        <v>2198</v>
      </c>
      <c s="35" t="s">
        <v>5</v>
      </c>
      <c s="6" t="s">
        <v>2199</v>
      </c>
      <c s="36" t="s">
        <v>68</v>
      </c>
      <c s="37">
        <v>8</v>
      </c>
      <c s="36">
        <v>0.002838</v>
      </c>
      <c s="36">
        <f>ROUND(G192*H192,6)</f>
      </c>
      <c r="L192" s="38">
        <v>0</v>
      </c>
      <c s="32">
        <f>ROUND(ROUND(L192,2)*ROUND(G192,3),2)</f>
      </c>
      <c s="36" t="s">
        <v>761</v>
      </c>
      <c>
        <f>(M192*21)/100</f>
      </c>
      <c t="s">
        <v>28</v>
      </c>
    </row>
    <row r="193" spans="1:5" ht="25.5">
      <c r="A193" s="35" t="s">
        <v>56</v>
      </c>
      <c r="E193" s="39" t="s">
        <v>2199</v>
      </c>
    </row>
    <row r="194" spans="1:5" ht="12.75">
      <c r="A194" s="35" t="s">
        <v>57</v>
      </c>
      <c r="E194" s="40" t="s">
        <v>5</v>
      </c>
    </row>
    <row r="195" spans="1:5" ht="12.75">
      <c r="A195" t="s">
        <v>58</v>
      </c>
      <c r="E195" s="39" t="s">
        <v>5</v>
      </c>
    </row>
    <row r="196" spans="1:16" ht="25.5">
      <c r="A196" t="s">
        <v>50</v>
      </c>
      <c s="34" t="s">
        <v>662</v>
      </c>
      <c s="34" t="s">
        <v>2200</v>
      </c>
      <c s="35" t="s">
        <v>5</v>
      </c>
      <c s="6" t="s">
        <v>2201</v>
      </c>
      <c s="36" t="s">
        <v>68</v>
      </c>
      <c s="37">
        <v>241</v>
      </c>
      <c s="36">
        <v>4.2E-05</v>
      </c>
      <c s="36">
        <f>ROUND(G196*H196,6)</f>
      </c>
      <c r="L196" s="38">
        <v>0</v>
      </c>
      <c s="32">
        <f>ROUND(ROUND(L196,2)*ROUND(G196,3),2)</f>
      </c>
      <c s="36" t="s">
        <v>761</v>
      </c>
      <c>
        <f>(M196*21)/100</f>
      </c>
      <c t="s">
        <v>28</v>
      </c>
    </row>
    <row r="197" spans="1:5" ht="38.25">
      <c r="A197" s="35" t="s">
        <v>56</v>
      </c>
      <c r="E197" s="39" t="s">
        <v>2202</v>
      </c>
    </row>
    <row r="198" spans="1:5" ht="12.75">
      <c r="A198" s="35" t="s">
        <v>57</v>
      </c>
      <c r="E198" s="40" t="s">
        <v>5</v>
      </c>
    </row>
    <row r="199" spans="1:5" ht="12.75">
      <c r="A199" t="s">
        <v>58</v>
      </c>
      <c r="E199" s="39" t="s">
        <v>5</v>
      </c>
    </row>
    <row r="200" spans="1:16" ht="25.5">
      <c r="A200" t="s">
        <v>50</v>
      </c>
      <c s="34" t="s">
        <v>667</v>
      </c>
      <c s="34" t="s">
        <v>2203</v>
      </c>
      <c s="35" t="s">
        <v>5</v>
      </c>
      <c s="6" t="s">
        <v>2201</v>
      </c>
      <c s="36" t="s">
        <v>68</v>
      </c>
      <c s="37">
        <v>65</v>
      </c>
      <c s="36">
        <v>4.2E-05</v>
      </c>
      <c s="36">
        <f>ROUND(G200*H200,6)</f>
      </c>
      <c r="L200" s="38">
        <v>0</v>
      </c>
      <c s="32">
        <f>ROUND(ROUND(L200,2)*ROUND(G200,3),2)</f>
      </c>
      <c s="36" t="s">
        <v>761</v>
      </c>
      <c>
        <f>(M200*21)/100</f>
      </c>
      <c t="s">
        <v>28</v>
      </c>
    </row>
    <row r="201" spans="1:5" ht="38.25">
      <c r="A201" s="35" t="s">
        <v>56</v>
      </c>
      <c r="E201" s="39" t="s">
        <v>2204</v>
      </c>
    </row>
    <row r="202" spans="1:5" ht="25.5">
      <c r="A202" s="35" t="s">
        <v>57</v>
      </c>
      <c r="E202" s="40" t="s">
        <v>2205</v>
      </c>
    </row>
    <row r="203" spans="1:5" ht="12.75">
      <c r="A203" t="s">
        <v>58</v>
      </c>
      <c r="E203" s="39" t="s">
        <v>5</v>
      </c>
    </row>
    <row r="204" spans="1:16" ht="25.5">
      <c r="A204" t="s">
        <v>50</v>
      </c>
      <c s="34" t="s">
        <v>670</v>
      </c>
      <c s="34" t="s">
        <v>2206</v>
      </c>
      <c s="35" t="s">
        <v>5</v>
      </c>
      <c s="6" t="s">
        <v>2207</v>
      </c>
      <c s="36" t="s">
        <v>68</v>
      </c>
      <c s="37">
        <v>8</v>
      </c>
      <c s="36">
        <v>9.5E-05</v>
      </c>
      <c s="36">
        <f>ROUND(G204*H204,6)</f>
      </c>
      <c r="L204" s="38">
        <v>0</v>
      </c>
      <c s="32">
        <f>ROUND(ROUND(L204,2)*ROUND(G204,3),2)</f>
      </c>
      <c s="36" t="s">
        <v>761</v>
      </c>
      <c>
        <f>(M204*21)/100</f>
      </c>
      <c t="s">
        <v>28</v>
      </c>
    </row>
    <row r="205" spans="1:5" ht="38.25">
      <c r="A205" s="35" t="s">
        <v>56</v>
      </c>
      <c r="E205" s="39" t="s">
        <v>2208</v>
      </c>
    </row>
    <row r="206" spans="1:5" ht="12.75">
      <c r="A206" s="35" t="s">
        <v>57</v>
      </c>
      <c r="E206" s="40" t="s">
        <v>5</v>
      </c>
    </row>
    <row r="207" spans="1:5" ht="12.75">
      <c r="A207" t="s">
        <v>58</v>
      </c>
      <c r="E207" s="39" t="s">
        <v>5</v>
      </c>
    </row>
    <row r="208" spans="1:16" ht="12.75">
      <c r="A208" t="s">
        <v>50</v>
      </c>
      <c s="34" t="s">
        <v>673</v>
      </c>
      <c s="34" t="s">
        <v>2209</v>
      </c>
      <c s="35" t="s">
        <v>5</v>
      </c>
      <c s="6" t="s">
        <v>2210</v>
      </c>
      <c s="36" t="s">
        <v>91</v>
      </c>
      <c s="37">
        <v>5</v>
      </c>
      <c s="36">
        <v>0</v>
      </c>
      <c s="36">
        <f>ROUND(G208*H208,6)</f>
      </c>
      <c r="L208" s="38">
        <v>0</v>
      </c>
      <c s="32">
        <f>ROUND(ROUND(L208,2)*ROUND(G208,3),2)</f>
      </c>
      <c s="36" t="s">
        <v>55</v>
      </c>
      <c>
        <f>(M208*21)/100</f>
      </c>
      <c t="s">
        <v>28</v>
      </c>
    </row>
    <row r="209" spans="1:5" ht="12.75">
      <c r="A209" s="35" t="s">
        <v>56</v>
      </c>
      <c r="E209" s="39" t="s">
        <v>2210</v>
      </c>
    </row>
    <row r="210" spans="1:5" ht="12.75">
      <c r="A210" s="35" t="s">
        <v>57</v>
      </c>
      <c r="E210" s="40" t="s">
        <v>5</v>
      </c>
    </row>
    <row r="211" spans="1:5" ht="12.75">
      <c r="A211" t="s">
        <v>58</v>
      </c>
      <c r="E211" s="39" t="s">
        <v>5</v>
      </c>
    </row>
    <row r="212" spans="1:16" ht="12.75">
      <c r="A212" t="s">
        <v>50</v>
      </c>
      <c s="34" t="s">
        <v>676</v>
      </c>
      <c s="34" t="s">
        <v>2211</v>
      </c>
      <c s="35" t="s">
        <v>5</v>
      </c>
      <c s="6" t="s">
        <v>2212</v>
      </c>
      <c s="36" t="s">
        <v>91</v>
      </c>
      <c s="37">
        <v>2</v>
      </c>
      <c s="36">
        <v>0</v>
      </c>
      <c s="36">
        <f>ROUND(G212*H212,6)</f>
      </c>
      <c r="L212" s="38">
        <v>0</v>
      </c>
      <c s="32">
        <f>ROUND(ROUND(L212,2)*ROUND(G212,3),2)</f>
      </c>
      <c s="36" t="s">
        <v>55</v>
      </c>
      <c>
        <f>(M212*21)/100</f>
      </c>
      <c t="s">
        <v>28</v>
      </c>
    </row>
    <row r="213" spans="1:5" ht="12.75">
      <c r="A213" s="35" t="s">
        <v>56</v>
      </c>
      <c r="E213" s="39" t="s">
        <v>2212</v>
      </c>
    </row>
    <row r="214" spans="1:5" ht="12.75">
      <c r="A214" s="35" t="s">
        <v>57</v>
      </c>
      <c r="E214" s="40" t="s">
        <v>5</v>
      </c>
    </row>
    <row r="215" spans="1:5" ht="12.75">
      <c r="A215" t="s">
        <v>58</v>
      </c>
      <c r="E215" s="39" t="s">
        <v>5</v>
      </c>
    </row>
    <row r="216" spans="1:16" ht="12.75">
      <c r="A216" t="s">
        <v>50</v>
      </c>
      <c s="34" t="s">
        <v>679</v>
      </c>
      <c s="34" t="s">
        <v>2213</v>
      </c>
      <c s="35" t="s">
        <v>5</v>
      </c>
      <c s="6" t="s">
        <v>2214</v>
      </c>
      <c s="36" t="s">
        <v>54</v>
      </c>
      <c s="37">
        <v>72</v>
      </c>
      <c s="36">
        <v>0</v>
      </c>
      <c s="36">
        <f>ROUND(G216*H216,6)</f>
      </c>
      <c r="L216" s="38">
        <v>0</v>
      </c>
      <c s="32">
        <f>ROUND(ROUND(L216,2)*ROUND(G216,3),2)</f>
      </c>
      <c s="36" t="s">
        <v>761</v>
      </c>
      <c>
        <f>(M216*21)/100</f>
      </c>
      <c t="s">
        <v>28</v>
      </c>
    </row>
    <row r="217" spans="1:5" ht="12.75">
      <c r="A217" s="35" t="s">
        <v>56</v>
      </c>
      <c r="E217" s="39" t="s">
        <v>2214</v>
      </c>
    </row>
    <row r="218" spans="1:5" ht="12.75">
      <c r="A218" s="35" t="s">
        <v>57</v>
      </c>
      <c r="E218" s="40" t="s">
        <v>5</v>
      </c>
    </row>
    <row r="219" spans="1:5" ht="12.75">
      <c r="A219" t="s">
        <v>58</v>
      </c>
      <c r="E219" s="39" t="s">
        <v>5</v>
      </c>
    </row>
    <row r="220" spans="1:16" ht="25.5">
      <c r="A220" t="s">
        <v>50</v>
      </c>
      <c s="34" t="s">
        <v>682</v>
      </c>
      <c s="34" t="s">
        <v>2215</v>
      </c>
      <c s="35" t="s">
        <v>5</v>
      </c>
      <c s="6" t="s">
        <v>2216</v>
      </c>
      <c s="36" t="s">
        <v>54</v>
      </c>
      <c s="37">
        <v>4</v>
      </c>
      <c s="36">
        <v>0</v>
      </c>
      <c s="36">
        <f>ROUND(G220*H220,6)</f>
      </c>
      <c r="L220" s="38">
        <v>0</v>
      </c>
      <c s="32">
        <f>ROUND(ROUND(L220,2)*ROUND(G220,3),2)</f>
      </c>
      <c s="36" t="s">
        <v>761</v>
      </c>
      <c>
        <f>(M220*21)/100</f>
      </c>
      <c t="s">
        <v>28</v>
      </c>
    </row>
    <row r="221" spans="1:5" ht="25.5">
      <c r="A221" s="35" t="s">
        <v>56</v>
      </c>
      <c r="E221" s="39" t="s">
        <v>2216</v>
      </c>
    </row>
    <row r="222" spans="1:5" ht="12.75">
      <c r="A222" s="35" t="s">
        <v>57</v>
      </c>
      <c r="E222" s="40" t="s">
        <v>5</v>
      </c>
    </row>
    <row r="223" spans="1:5" ht="12.75">
      <c r="A223" t="s">
        <v>58</v>
      </c>
      <c r="E223" s="39" t="s">
        <v>5</v>
      </c>
    </row>
    <row r="224" spans="1:16" ht="12.75">
      <c r="A224" t="s">
        <v>50</v>
      </c>
      <c s="34" t="s">
        <v>685</v>
      </c>
      <c s="34" t="s">
        <v>2217</v>
      </c>
      <c s="35" t="s">
        <v>5</v>
      </c>
      <c s="6" t="s">
        <v>2218</v>
      </c>
      <c s="36" t="s">
        <v>91</v>
      </c>
      <c s="37">
        <v>4</v>
      </c>
      <c s="36">
        <v>0.000108</v>
      </c>
      <c s="36">
        <f>ROUND(G224*H224,6)</f>
      </c>
      <c r="L224" s="38">
        <v>0</v>
      </c>
      <c s="32">
        <f>ROUND(ROUND(L224,2)*ROUND(G224,3),2)</f>
      </c>
      <c s="36" t="s">
        <v>761</v>
      </c>
      <c>
        <f>(M224*21)/100</f>
      </c>
      <c t="s">
        <v>28</v>
      </c>
    </row>
    <row r="225" spans="1:5" ht="12.75">
      <c r="A225" s="35" t="s">
        <v>56</v>
      </c>
      <c r="E225" s="39" t="s">
        <v>2218</v>
      </c>
    </row>
    <row r="226" spans="1:5" ht="12.75">
      <c r="A226" s="35" t="s">
        <v>57</v>
      </c>
      <c r="E226" s="40" t="s">
        <v>5</v>
      </c>
    </row>
    <row r="227" spans="1:5" ht="12.75">
      <c r="A227" t="s">
        <v>58</v>
      </c>
      <c r="E227" s="39" t="s">
        <v>5</v>
      </c>
    </row>
    <row r="228" spans="1:16" ht="12.75">
      <c r="A228" t="s">
        <v>50</v>
      </c>
      <c s="34" t="s">
        <v>688</v>
      </c>
      <c s="34" t="s">
        <v>2219</v>
      </c>
      <c s="35" t="s">
        <v>5</v>
      </c>
      <c s="6" t="s">
        <v>2220</v>
      </c>
      <c s="36" t="s">
        <v>68</v>
      </c>
      <c s="37">
        <v>8</v>
      </c>
      <c s="36">
        <v>0.00022</v>
      </c>
      <c s="36">
        <f>ROUND(G228*H228,6)</f>
      </c>
      <c r="L228" s="38">
        <v>0</v>
      </c>
      <c s="32">
        <f>ROUND(ROUND(L228,2)*ROUND(G228,3),2)</f>
      </c>
      <c s="36" t="s">
        <v>761</v>
      </c>
      <c>
        <f>(M228*21)/100</f>
      </c>
      <c t="s">
        <v>28</v>
      </c>
    </row>
    <row r="229" spans="1:5" ht="12.75">
      <c r="A229" s="35" t="s">
        <v>56</v>
      </c>
      <c r="E229" s="39" t="s">
        <v>2220</v>
      </c>
    </row>
    <row r="230" spans="1:5" ht="12.75">
      <c r="A230" s="35" t="s">
        <v>57</v>
      </c>
      <c r="E230" s="40" t="s">
        <v>2221</v>
      </c>
    </row>
    <row r="231" spans="1:5" ht="12.75">
      <c r="A231" t="s">
        <v>58</v>
      </c>
      <c r="E231" s="39" t="s">
        <v>5</v>
      </c>
    </row>
    <row r="232" spans="1:16" ht="12.75">
      <c r="A232" t="s">
        <v>50</v>
      </c>
      <c s="34" t="s">
        <v>691</v>
      </c>
      <c s="34" t="s">
        <v>2222</v>
      </c>
      <c s="35" t="s">
        <v>5</v>
      </c>
      <c s="6" t="s">
        <v>2223</v>
      </c>
      <c s="36" t="s">
        <v>68</v>
      </c>
      <c s="37">
        <v>18</v>
      </c>
      <c s="36">
        <v>0.00018</v>
      </c>
      <c s="36">
        <f>ROUND(G232*H232,6)</f>
      </c>
      <c r="L232" s="38">
        <v>0</v>
      </c>
      <c s="32">
        <f>ROUND(ROUND(L232,2)*ROUND(G232,3),2)</f>
      </c>
      <c s="36" t="s">
        <v>761</v>
      </c>
      <c>
        <f>(M232*21)/100</f>
      </c>
      <c t="s">
        <v>28</v>
      </c>
    </row>
    <row r="233" spans="1:5" ht="12.75">
      <c r="A233" s="35" t="s">
        <v>56</v>
      </c>
      <c r="E233" s="39" t="s">
        <v>2223</v>
      </c>
    </row>
    <row r="234" spans="1:5" ht="12.75">
      <c r="A234" s="35" t="s">
        <v>57</v>
      </c>
      <c r="E234" s="40" t="s">
        <v>2224</v>
      </c>
    </row>
    <row r="235" spans="1:5" ht="12.75">
      <c r="A235" t="s">
        <v>58</v>
      </c>
      <c r="E235" s="39" t="s">
        <v>5</v>
      </c>
    </row>
    <row r="236" spans="1:16" ht="12.75">
      <c r="A236" t="s">
        <v>50</v>
      </c>
      <c s="34" t="s">
        <v>694</v>
      </c>
      <c s="34" t="s">
        <v>2225</v>
      </c>
      <c s="35" t="s">
        <v>5</v>
      </c>
      <c s="6" t="s">
        <v>2226</v>
      </c>
      <c s="36" t="s">
        <v>54</v>
      </c>
      <c s="37">
        <v>72</v>
      </c>
      <c s="36">
        <v>0.00017</v>
      </c>
      <c s="36">
        <f>ROUND(G236*H236,6)</f>
      </c>
      <c r="L236" s="38">
        <v>0</v>
      </c>
      <c s="32">
        <f>ROUND(ROUND(L236,2)*ROUND(G236,3),2)</f>
      </c>
      <c s="36" t="s">
        <v>761</v>
      </c>
      <c>
        <f>(M236*21)/100</f>
      </c>
      <c t="s">
        <v>28</v>
      </c>
    </row>
    <row r="237" spans="1:5" ht="12.75">
      <c r="A237" s="35" t="s">
        <v>56</v>
      </c>
      <c r="E237" s="39" t="s">
        <v>2226</v>
      </c>
    </row>
    <row r="238" spans="1:5" ht="12.75">
      <c r="A238" s="35" t="s">
        <v>57</v>
      </c>
      <c r="E238" s="40" t="s">
        <v>5</v>
      </c>
    </row>
    <row r="239" spans="1:5" ht="12.75">
      <c r="A239" t="s">
        <v>58</v>
      </c>
      <c r="E239" s="39" t="s">
        <v>5</v>
      </c>
    </row>
    <row r="240" spans="1:16" ht="25.5">
      <c r="A240" t="s">
        <v>50</v>
      </c>
      <c s="34" t="s">
        <v>698</v>
      </c>
      <c s="34" t="s">
        <v>2227</v>
      </c>
      <c s="35" t="s">
        <v>5</v>
      </c>
      <c s="6" t="s">
        <v>2228</v>
      </c>
      <c s="36" t="s">
        <v>54</v>
      </c>
      <c s="37">
        <v>10</v>
      </c>
      <c s="36">
        <v>0</v>
      </c>
      <c s="36">
        <f>ROUND(G240*H240,6)</f>
      </c>
      <c r="L240" s="38">
        <v>0</v>
      </c>
      <c s="32">
        <f>ROUND(ROUND(L240,2)*ROUND(G240,3),2)</f>
      </c>
      <c s="36" t="s">
        <v>761</v>
      </c>
      <c>
        <f>(M240*21)/100</f>
      </c>
      <c t="s">
        <v>28</v>
      </c>
    </row>
    <row r="241" spans="1:5" ht="25.5">
      <c r="A241" s="35" t="s">
        <v>56</v>
      </c>
      <c r="E241" s="39" t="s">
        <v>2228</v>
      </c>
    </row>
    <row r="242" spans="1:5" ht="12.75">
      <c r="A242" s="35" t="s">
        <v>57</v>
      </c>
      <c r="E242" s="40" t="s">
        <v>5</v>
      </c>
    </row>
    <row r="243" spans="1:5" ht="12.75">
      <c r="A243" t="s">
        <v>58</v>
      </c>
      <c r="E243" s="39" t="s">
        <v>5</v>
      </c>
    </row>
    <row r="244" spans="1:16" ht="12.75">
      <c r="A244" t="s">
        <v>50</v>
      </c>
      <c s="34" t="s">
        <v>703</v>
      </c>
      <c s="34" t="s">
        <v>2229</v>
      </c>
      <c s="35" t="s">
        <v>5</v>
      </c>
      <c s="6" t="s">
        <v>2230</v>
      </c>
      <c s="36" t="s">
        <v>54</v>
      </c>
      <c s="37">
        <v>5</v>
      </c>
      <c s="36">
        <v>0.00022</v>
      </c>
      <c s="36">
        <f>ROUND(G244*H244,6)</f>
      </c>
      <c r="L244" s="38">
        <v>0</v>
      </c>
      <c s="32">
        <f>ROUND(ROUND(L244,2)*ROUND(G244,3),2)</f>
      </c>
      <c s="36" t="s">
        <v>761</v>
      </c>
      <c>
        <f>(M244*21)/100</f>
      </c>
      <c t="s">
        <v>28</v>
      </c>
    </row>
    <row r="245" spans="1:5" ht="12.75">
      <c r="A245" s="35" t="s">
        <v>56</v>
      </c>
      <c r="E245" s="39" t="s">
        <v>2230</v>
      </c>
    </row>
    <row r="246" spans="1:5" ht="12.75">
      <c r="A246" s="35" t="s">
        <v>57</v>
      </c>
      <c r="E246" s="40" t="s">
        <v>5</v>
      </c>
    </row>
    <row r="247" spans="1:5" ht="12.75">
      <c r="A247" t="s">
        <v>58</v>
      </c>
      <c r="E247" s="39" t="s">
        <v>5</v>
      </c>
    </row>
    <row r="248" spans="1:16" ht="12.75">
      <c r="A248" t="s">
        <v>50</v>
      </c>
      <c s="34" t="s">
        <v>706</v>
      </c>
      <c s="34" t="s">
        <v>2231</v>
      </c>
      <c s="35" t="s">
        <v>5</v>
      </c>
      <c s="6" t="s">
        <v>2232</v>
      </c>
      <c s="36" t="s">
        <v>54</v>
      </c>
      <c s="37">
        <v>2</v>
      </c>
      <c s="36">
        <v>0.00027</v>
      </c>
      <c s="36">
        <f>ROUND(G248*H248,6)</f>
      </c>
      <c r="L248" s="38">
        <v>0</v>
      </c>
      <c s="32">
        <f>ROUND(ROUND(L248,2)*ROUND(G248,3),2)</f>
      </c>
      <c s="36" t="s">
        <v>761</v>
      </c>
      <c>
        <f>(M248*21)/100</f>
      </c>
      <c t="s">
        <v>28</v>
      </c>
    </row>
    <row r="249" spans="1:5" ht="12.75">
      <c r="A249" s="35" t="s">
        <v>56</v>
      </c>
      <c r="E249" s="39" t="s">
        <v>2232</v>
      </c>
    </row>
    <row r="250" spans="1:5" ht="12.75">
      <c r="A250" s="35" t="s">
        <v>57</v>
      </c>
      <c r="E250" s="40" t="s">
        <v>5</v>
      </c>
    </row>
    <row r="251" spans="1:5" ht="12.75">
      <c r="A251" t="s">
        <v>58</v>
      </c>
      <c r="E251" s="39" t="s">
        <v>5</v>
      </c>
    </row>
    <row r="252" spans="1:16" ht="25.5">
      <c r="A252" t="s">
        <v>50</v>
      </c>
      <c s="34" t="s">
        <v>709</v>
      </c>
      <c s="34" t="s">
        <v>2233</v>
      </c>
      <c s="35" t="s">
        <v>5</v>
      </c>
      <c s="6" t="s">
        <v>2234</v>
      </c>
      <c s="36" t="s">
        <v>54</v>
      </c>
      <c s="37">
        <v>1</v>
      </c>
      <c s="36">
        <v>0.00345</v>
      </c>
      <c s="36">
        <f>ROUND(G252*H252,6)</f>
      </c>
      <c r="L252" s="38">
        <v>0</v>
      </c>
      <c s="32">
        <f>ROUND(ROUND(L252,2)*ROUND(G252,3),2)</f>
      </c>
      <c s="36" t="s">
        <v>761</v>
      </c>
      <c>
        <f>(M252*21)/100</f>
      </c>
      <c t="s">
        <v>28</v>
      </c>
    </row>
    <row r="253" spans="1:5" ht="25.5">
      <c r="A253" s="35" t="s">
        <v>56</v>
      </c>
      <c r="E253" s="39" t="s">
        <v>2234</v>
      </c>
    </row>
    <row r="254" spans="1:5" ht="12.75">
      <c r="A254" s="35" t="s">
        <v>57</v>
      </c>
      <c r="E254" s="40" t="s">
        <v>5</v>
      </c>
    </row>
    <row r="255" spans="1:5" ht="12.75">
      <c r="A255" t="s">
        <v>58</v>
      </c>
      <c r="E255" s="39" t="s">
        <v>5</v>
      </c>
    </row>
    <row r="256" spans="1:16" ht="12.75">
      <c r="A256" t="s">
        <v>50</v>
      </c>
      <c s="34" t="s">
        <v>712</v>
      </c>
      <c s="34" t="s">
        <v>2235</v>
      </c>
      <c s="35" t="s">
        <v>5</v>
      </c>
      <c s="6" t="s">
        <v>2236</v>
      </c>
      <c s="36" t="s">
        <v>54</v>
      </c>
      <c s="37">
        <v>1</v>
      </c>
      <c s="36">
        <v>0.0034</v>
      </c>
      <c s="36">
        <f>ROUND(G256*H256,6)</f>
      </c>
      <c r="L256" s="38">
        <v>0</v>
      </c>
      <c s="32">
        <f>ROUND(ROUND(L256,2)*ROUND(G256,3),2)</f>
      </c>
      <c s="36" t="s">
        <v>761</v>
      </c>
      <c>
        <f>(M256*21)/100</f>
      </c>
      <c t="s">
        <v>28</v>
      </c>
    </row>
    <row r="257" spans="1:5" ht="12.75">
      <c r="A257" s="35" t="s">
        <v>56</v>
      </c>
      <c r="E257" s="39" t="s">
        <v>2236</v>
      </c>
    </row>
    <row r="258" spans="1:5" ht="12.75">
      <c r="A258" s="35" t="s">
        <v>57</v>
      </c>
      <c r="E258" s="40" t="s">
        <v>5</v>
      </c>
    </row>
    <row r="259" spans="1:5" ht="12.75">
      <c r="A259" t="s">
        <v>58</v>
      </c>
      <c r="E259" s="39" t="s">
        <v>5</v>
      </c>
    </row>
    <row r="260" spans="1:16" ht="12.75">
      <c r="A260" t="s">
        <v>50</v>
      </c>
      <c s="34" t="s">
        <v>715</v>
      </c>
      <c s="34" t="s">
        <v>2237</v>
      </c>
      <c s="35" t="s">
        <v>5</v>
      </c>
      <c s="6" t="s">
        <v>2238</v>
      </c>
      <c s="36" t="s">
        <v>54</v>
      </c>
      <c s="37">
        <v>9</v>
      </c>
      <c s="36">
        <v>0.00021</v>
      </c>
      <c s="36">
        <f>ROUND(G260*H260,6)</f>
      </c>
      <c r="L260" s="38">
        <v>0</v>
      </c>
      <c s="32">
        <f>ROUND(ROUND(L260,2)*ROUND(G260,3),2)</f>
      </c>
      <c s="36" t="s">
        <v>761</v>
      </c>
      <c>
        <f>(M260*21)/100</f>
      </c>
      <c t="s">
        <v>28</v>
      </c>
    </row>
    <row r="261" spans="1:5" ht="12.75">
      <c r="A261" s="35" t="s">
        <v>56</v>
      </c>
      <c r="E261" s="39" t="s">
        <v>2238</v>
      </c>
    </row>
    <row r="262" spans="1:5" ht="12.75">
      <c r="A262" s="35" t="s">
        <v>57</v>
      </c>
      <c r="E262" s="40" t="s">
        <v>5</v>
      </c>
    </row>
    <row r="263" spans="1:5" ht="12.75">
      <c r="A263" t="s">
        <v>58</v>
      </c>
      <c r="E263" s="39" t="s">
        <v>5</v>
      </c>
    </row>
    <row r="264" spans="1:16" ht="12.75">
      <c r="A264" t="s">
        <v>50</v>
      </c>
      <c s="34" t="s">
        <v>718</v>
      </c>
      <c s="34" t="s">
        <v>2239</v>
      </c>
      <c s="35" t="s">
        <v>5</v>
      </c>
      <c s="6" t="s">
        <v>2240</v>
      </c>
      <c s="36" t="s">
        <v>54</v>
      </c>
      <c s="37">
        <v>13</v>
      </c>
      <c s="36">
        <v>0.00034</v>
      </c>
      <c s="36">
        <f>ROUND(G264*H264,6)</f>
      </c>
      <c r="L264" s="38">
        <v>0</v>
      </c>
      <c s="32">
        <f>ROUND(ROUND(L264,2)*ROUND(G264,3),2)</f>
      </c>
      <c s="36" t="s">
        <v>761</v>
      </c>
      <c>
        <f>(M264*21)/100</f>
      </c>
      <c t="s">
        <v>28</v>
      </c>
    </row>
    <row r="265" spans="1:5" ht="12.75">
      <c r="A265" s="35" t="s">
        <v>56</v>
      </c>
      <c r="E265" s="39" t="s">
        <v>2240</v>
      </c>
    </row>
    <row r="266" spans="1:5" ht="12.75">
      <c r="A266" s="35" t="s">
        <v>57</v>
      </c>
      <c r="E266" s="40" t="s">
        <v>5</v>
      </c>
    </row>
    <row r="267" spans="1:5" ht="12.75">
      <c r="A267" t="s">
        <v>58</v>
      </c>
      <c r="E267" s="39" t="s">
        <v>5</v>
      </c>
    </row>
    <row r="268" spans="1:16" ht="12.75">
      <c r="A268" t="s">
        <v>50</v>
      </c>
      <c s="34" t="s">
        <v>721</v>
      </c>
      <c s="34" t="s">
        <v>2241</v>
      </c>
      <c s="35" t="s">
        <v>5</v>
      </c>
      <c s="6" t="s">
        <v>2242</v>
      </c>
      <c s="36" t="s">
        <v>54</v>
      </c>
      <c s="37">
        <v>4</v>
      </c>
      <c s="36">
        <v>0.0007</v>
      </c>
      <c s="36">
        <f>ROUND(G268*H268,6)</f>
      </c>
      <c r="L268" s="38">
        <v>0</v>
      </c>
      <c s="32">
        <f>ROUND(ROUND(L268,2)*ROUND(G268,3),2)</f>
      </c>
      <c s="36" t="s">
        <v>761</v>
      </c>
      <c>
        <f>(M268*21)/100</f>
      </c>
      <c t="s">
        <v>28</v>
      </c>
    </row>
    <row r="269" spans="1:5" ht="12.75">
      <c r="A269" s="35" t="s">
        <v>56</v>
      </c>
      <c r="E269" s="39" t="s">
        <v>2242</v>
      </c>
    </row>
    <row r="270" spans="1:5" ht="12.75">
      <c r="A270" s="35" t="s">
        <v>57</v>
      </c>
      <c r="E270" s="40" t="s">
        <v>5</v>
      </c>
    </row>
    <row r="271" spans="1:5" ht="12.75">
      <c r="A271" t="s">
        <v>58</v>
      </c>
      <c r="E271" s="39" t="s">
        <v>5</v>
      </c>
    </row>
    <row r="272" spans="1:16" ht="12.75">
      <c r="A272" t="s">
        <v>50</v>
      </c>
      <c s="34" t="s">
        <v>726</v>
      </c>
      <c s="34" t="s">
        <v>2243</v>
      </c>
      <c s="35" t="s">
        <v>5</v>
      </c>
      <c s="6" t="s">
        <v>2244</v>
      </c>
      <c s="36" t="s">
        <v>54</v>
      </c>
      <c s="37">
        <v>1</v>
      </c>
      <c s="36">
        <v>0.00043</v>
      </c>
      <c s="36">
        <f>ROUND(G272*H272,6)</f>
      </c>
      <c r="L272" s="38">
        <v>0</v>
      </c>
      <c s="32">
        <f>ROUND(ROUND(L272,2)*ROUND(G272,3),2)</f>
      </c>
      <c s="36" t="s">
        <v>761</v>
      </c>
      <c>
        <f>(M272*21)/100</f>
      </c>
      <c t="s">
        <v>28</v>
      </c>
    </row>
    <row r="273" spans="1:5" ht="12.75">
      <c r="A273" s="35" t="s">
        <v>56</v>
      </c>
      <c r="E273" s="39" t="s">
        <v>2244</v>
      </c>
    </row>
    <row r="274" spans="1:5" ht="12.75">
      <c r="A274" s="35" t="s">
        <v>57</v>
      </c>
      <c r="E274" s="40" t="s">
        <v>5</v>
      </c>
    </row>
    <row r="275" spans="1:5" ht="12.75">
      <c r="A275" t="s">
        <v>58</v>
      </c>
      <c r="E275" s="39" t="s">
        <v>5</v>
      </c>
    </row>
    <row r="276" spans="1:16" ht="12.75">
      <c r="A276" t="s">
        <v>50</v>
      </c>
      <c s="34" t="s">
        <v>731</v>
      </c>
      <c s="34" t="s">
        <v>2245</v>
      </c>
      <c s="35" t="s">
        <v>5</v>
      </c>
      <c s="6" t="s">
        <v>2246</v>
      </c>
      <c s="36" t="s">
        <v>54</v>
      </c>
      <c s="37">
        <v>2</v>
      </c>
      <c s="36">
        <v>0</v>
      </c>
      <c s="36">
        <f>ROUND(G276*H276,6)</f>
      </c>
      <c r="L276" s="38">
        <v>0</v>
      </c>
      <c s="32">
        <f>ROUND(ROUND(L276,2)*ROUND(G276,3),2)</f>
      </c>
      <c s="36" t="s">
        <v>55</v>
      </c>
      <c>
        <f>(M276*21)/100</f>
      </c>
      <c t="s">
        <v>28</v>
      </c>
    </row>
    <row r="277" spans="1:5" ht="12.75">
      <c r="A277" s="35" t="s">
        <v>56</v>
      </c>
      <c r="E277" s="39" t="s">
        <v>2246</v>
      </c>
    </row>
    <row r="278" spans="1:5" ht="12.75">
      <c r="A278" s="35" t="s">
        <v>57</v>
      </c>
      <c r="E278" s="40" t="s">
        <v>5</v>
      </c>
    </row>
    <row r="279" spans="1:5" ht="12.75">
      <c r="A279" t="s">
        <v>58</v>
      </c>
      <c r="E279" s="39" t="s">
        <v>5</v>
      </c>
    </row>
    <row r="280" spans="1:16" ht="12.75">
      <c r="A280" t="s">
        <v>50</v>
      </c>
      <c s="34" t="s">
        <v>51</v>
      </c>
      <c s="34" t="s">
        <v>2247</v>
      </c>
      <c s="35" t="s">
        <v>5</v>
      </c>
      <c s="6" t="s">
        <v>2248</v>
      </c>
      <c s="36" t="s">
        <v>54</v>
      </c>
      <c s="37">
        <v>5</v>
      </c>
      <c s="36">
        <v>0</v>
      </c>
      <c s="36">
        <f>ROUND(G280*H280,6)</f>
      </c>
      <c r="L280" s="38">
        <v>0</v>
      </c>
      <c s="32">
        <f>ROUND(ROUND(L280,2)*ROUND(G280,3),2)</f>
      </c>
      <c s="36" t="s">
        <v>55</v>
      </c>
      <c>
        <f>(M280*21)/100</f>
      </c>
      <c t="s">
        <v>28</v>
      </c>
    </row>
    <row r="281" spans="1:5" ht="12.75">
      <c r="A281" s="35" t="s">
        <v>56</v>
      </c>
      <c r="E281" s="39" t="s">
        <v>2248</v>
      </c>
    </row>
    <row r="282" spans="1:5" ht="12.75">
      <c r="A282" s="35" t="s">
        <v>57</v>
      </c>
      <c r="E282" s="40" t="s">
        <v>5</v>
      </c>
    </row>
    <row r="283" spans="1:5" ht="12.75">
      <c r="A283" t="s">
        <v>58</v>
      </c>
      <c r="E283" s="39" t="s">
        <v>5</v>
      </c>
    </row>
    <row r="284" spans="1:16" ht="12.75">
      <c r="A284" t="s">
        <v>50</v>
      </c>
      <c s="34" t="s">
        <v>59</v>
      </c>
      <c s="34" t="s">
        <v>2249</v>
      </c>
      <c s="35" t="s">
        <v>5</v>
      </c>
      <c s="6" t="s">
        <v>2250</v>
      </c>
      <c s="36" t="s">
        <v>54</v>
      </c>
      <c s="37">
        <v>1</v>
      </c>
      <c s="36">
        <v>0</v>
      </c>
      <c s="36">
        <f>ROUND(G284*H284,6)</f>
      </c>
      <c r="L284" s="38">
        <v>0</v>
      </c>
      <c s="32">
        <f>ROUND(ROUND(L284,2)*ROUND(G284,3),2)</f>
      </c>
      <c s="36" t="s">
        <v>55</v>
      </c>
      <c>
        <f>(M284*21)/100</f>
      </c>
      <c t="s">
        <v>28</v>
      </c>
    </row>
    <row r="285" spans="1:5" ht="12.75">
      <c r="A285" s="35" t="s">
        <v>56</v>
      </c>
      <c r="E285" s="39" t="s">
        <v>2250</v>
      </c>
    </row>
    <row r="286" spans="1:5" ht="12.75">
      <c r="A286" s="35" t="s">
        <v>57</v>
      </c>
      <c r="E286" s="40" t="s">
        <v>5</v>
      </c>
    </row>
    <row r="287" spans="1:5" ht="12.75">
      <c r="A287" t="s">
        <v>58</v>
      </c>
      <c r="E287" s="39" t="s">
        <v>5</v>
      </c>
    </row>
    <row r="288" spans="1:16" ht="25.5">
      <c r="A288" t="s">
        <v>50</v>
      </c>
      <c s="34" t="s">
        <v>62</v>
      </c>
      <c s="34" t="s">
        <v>2251</v>
      </c>
      <c s="35" t="s">
        <v>5</v>
      </c>
      <c s="6" t="s">
        <v>2252</v>
      </c>
      <c s="36" t="s">
        <v>91</v>
      </c>
      <c s="37">
        <v>2</v>
      </c>
      <c s="36">
        <v>0.028196</v>
      </c>
      <c s="36">
        <f>ROUND(G288*H288,6)</f>
      </c>
      <c r="L288" s="38">
        <v>0</v>
      </c>
      <c s="32">
        <f>ROUND(ROUND(L288,2)*ROUND(G288,3),2)</f>
      </c>
      <c s="36" t="s">
        <v>761</v>
      </c>
      <c>
        <f>(M288*21)/100</f>
      </c>
      <c t="s">
        <v>28</v>
      </c>
    </row>
    <row r="289" spans="1:5" ht="25.5">
      <c r="A289" s="35" t="s">
        <v>56</v>
      </c>
      <c r="E289" s="39" t="s">
        <v>2252</v>
      </c>
    </row>
    <row r="290" spans="1:5" ht="12.75">
      <c r="A290" s="35" t="s">
        <v>57</v>
      </c>
      <c r="E290" s="40" t="s">
        <v>5</v>
      </c>
    </row>
    <row r="291" spans="1:5" ht="12.75">
      <c r="A291" t="s">
        <v>58</v>
      </c>
      <c r="E291" s="39" t="s">
        <v>5</v>
      </c>
    </row>
    <row r="292" spans="1:16" ht="12.75">
      <c r="A292" t="s">
        <v>50</v>
      </c>
      <c s="34" t="s">
        <v>65</v>
      </c>
      <c s="34" t="s">
        <v>2253</v>
      </c>
      <c s="35" t="s">
        <v>5</v>
      </c>
      <c s="6" t="s">
        <v>2254</v>
      </c>
      <c s="36" t="s">
        <v>54</v>
      </c>
      <c s="37">
        <v>2</v>
      </c>
      <c s="36">
        <v>0</v>
      </c>
      <c s="36">
        <f>ROUND(G292*H292,6)</f>
      </c>
      <c r="L292" s="38">
        <v>0</v>
      </c>
      <c s="32">
        <f>ROUND(ROUND(L292,2)*ROUND(G292,3),2)</f>
      </c>
      <c s="36" t="s">
        <v>55</v>
      </c>
      <c>
        <f>(M292*21)/100</f>
      </c>
      <c t="s">
        <v>28</v>
      </c>
    </row>
    <row r="293" spans="1:5" ht="12.75">
      <c r="A293" s="35" t="s">
        <v>56</v>
      </c>
      <c r="E293" s="39" t="s">
        <v>2254</v>
      </c>
    </row>
    <row r="294" spans="1:5" ht="12.75">
      <c r="A294" s="35" t="s">
        <v>57</v>
      </c>
      <c r="E294" s="40" t="s">
        <v>5</v>
      </c>
    </row>
    <row r="295" spans="1:5" ht="12.75">
      <c r="A295" t="s">
        <v>58</v>
      </c>
      <c r="E295" s="39" t="s">
        <v>5</v>
      </c>
    </row>
    <row r="296" spans="1:16" ht="12.75">
      <c r="A296" t="s">
        <v>50</v>
      </c>
      <c s="34" t="s">
        <v>69</v>
      </c>
      <c s="34" t="s">
        <v>2255</v>
      </c>
      <c s="35" t="s">
        <v>5</v>
      </c>
      <c s="6" t="s">
        <v>2256</v>
      </c>
      <c s="36" t="s">
        <v>54</v>
      </c>
      <c s="37">
        <v>2</v>
      </c>
      <c s="36">
        <v>0</v>
      </c>
      <c s="36">
        <f>ROUND(G296*H296,6)</f>
      </c>
      <c r="L296" s="38">
        <v>0</v>
      </c>
      <c s="32">
        <f>ROUND(ROUND(L296,2)*ROUND(G296,3),2)</f>
      </c>
      <c s="36" t="s">
        <v>55</v>
      </c>
      <c>
        <f>(M296*21)/100</f>
      </c>
      <c t="s">
        <v>28</v>
      </c>
    </row>
    <row r="297" spans="1:5" ht="12.75">
      <c r="A297" s="35" t="s">
        <v>56</v>
      </c>
      <c r="E297" s="39" t="s">
        <v>2256</v>
      </c>
    </row>
    <row r="298" spans="1:5" ht="12.75">
      <c r="A298" s="35" t="s">
        <v>57</v>
      </c>
      <c r="E298" s="40" t="s">
        <v>5</v>
      </c>
    </row>
    <row r="299" spans="1:5" ht="12.75">
      <c r="A299" t="s">
        <v>58</v>
      </c>
      <c r="E299" s="39" t="s">
        <v>5</v>
      </c>
    </row>
    <row r="300" spans="1:16" ht="12.75">
      <c r="A300" t="s">
        <v>50</v>
      </c>
      <c s="34" t="s">
        <v>73</v>
      </c>
      <c s="34" t="s">
        <v>2257</v>
      </c>
      <c s="35" t="s">
        <v>5</v>
      </c>
      <c s="6" t="s">
        <v>2258</v>
      </c>
      <c s="36" t="s">
        <v>54</v>
      </c>
      <c s="37">
        <v>2</v>
      </c>
      <c s="36">
        <v>0</v>
      </c>
      <c s="36">
        <f>ROUND(G300*H300,6)</f>
      </c>
      <c r="L300" s="38">
        <v>0</v>
      </c>
      <c s="32">
        <f>ROUND(ROUND(L300,2)*ROUND(G300,3),2)</f>
      </c>
      <c s="36" t="s">
        <v>55</v>
      </c>
      <c>
        <f>(M300*21)/100</f>
      </c>
      <c t="s">
        <v>28</v>
      </c>
    </row>
    <row r="301" spans="1:5" ht="12.75">
      <c r="A301" s="35" t="s">
        <v>56</v>
      </c>
      <c r="E301" s="39" t="s">
        <v>2258</v>
      </c>
    </row>
    <row r="302" spans="1:5" ht="12.75">
      <c r="A302" s="35" t="s">
        <v>57</v>
      </c>
      <c r="E302" s="40" t="s">
        <v>5</v>
      </c>
    </row>
    <row r="303" spans="1:5" ht="12.75">
      <c r="A303" t="s">
        <v>58</v>
      </c>
      <c r="E303" s="39" t="s">
        <v>5</v>
      </c>
    </row>
    <row r="304" spans="1:16" ht="12.75">
      <c r="A304" t="s">
        <v>50</v>
      </c>
      <c s="34" t="s">
        <v>76</v>
      </c>
      <c s="34" t="s">
        <v>2259</v>
      </c>
      <c s="35" t="s">
        <v>5</v>
      </c>
      <c s="6" t="s">
        <v>2260</v>
      </c>
      <c s="36" t="s">
        <v>54</v>
      </c>
      <c s="37">
        <v>1</v>
      </c>
      <c s="36">
        <v>0.004027</v>
      </c>
      <c s="36">
        <f>ROUND(G304*H304,6)</f>
      </c>
      <c r="L304" s="38">
        <v>0</v>
      </c>
      <c s="32">
        <f>ROUND(ROUND(L304,2)*ROUND(G304,3),2)</f>
      </c>
      <c s="36" t="s">
        <v>761</v>
      </c>
      <c>
        <f>(M304*21)/100</f>
      </c>
      <c t="s">
        <v>28</v>
      </c>
    </row>
    <row r="305" spans="1:5" ht="12.75">
      <c r="A305" s="35" t="s">
        <v>56</v>
      </c>
      <c r="E305" s="39" t="s">
        <v>2260</v>
      </c>
    </row>
    <row r="306" spans="1:5" ht="12.75">
      <c r="A306" s="35" t="s">
        <v>57</v>
      </c>
      <c r="E306" s="40" t="s">
        <v>5</v>
      </c>
    </row>
    <row r="307" spans="1:5" ht="12.75">
      <c r="A307" t="s">
        <v>58</v>
      </c>
      <c r="E307" s="39" t="s">
        <v>5</v>
      </c>
    </row>
    <row r="308" spans="1:16" ht="25.5">
      <c r="A308" t="s">
        <v>50</v>
      </c>
      <c s="34" t="s">
        <v>79</v>
      </c>
      <c s="34" t="s">
        <v>2261</v>
      </c>
      <c s="35" t="s">
        <v>5</v>
      </c>
      <c s="6" t="s">
        <v>2262</v>
      </c>
      <c s="36" t="s">
        <v>54</v>
      </c>
      <c s="37">
        <v>5</v>
      </c>
      <c s="36">
        <v>0.001275</v>
      </c>
      <c s="36">
        <f>ROUND(G308*H308,6)</f>
      </c>
      <c r="L308" s="38">
        <v>0</v>
      </c>
      <c s="32">
        <f>ROUND(ROUND(L308,2)*ROUND(G308,3),2)</f>
      </c>
      <c s="36" t="s">
        <v>761</v>
      </c>
      <c>
        <f>(M308*21)/100</f>
      </c>
      <c t="s">
        <v>28</v>
      </c>
    </row>
    <row r="309" spans="1:5" ht="25.5">
      <c r="A309" s="35" t="s">
        <v>56</v>
      </c>
      <c r="E309" s="39" t="s">
        <v>2262</v>
      </c>
    </row>
    <row r="310" spans="1:5" ht="12.75">
      <c r="A310" s="35" t="s">
        <v>57</v>
      </c>
      <c r="E310" s="40" t="s">
        <v>5</v>
      </c>
    </row>
    <row r="311" spans="1:5" ht="12.75">
      <c r="A311" t="s">
        <v>58</v>
      </c>
      <c r="E311" s="39" t="s">
        <v>5</v>
      </c>
    </row>
    <row r="312" spans="1:16" ht="25.5">
      <c r="A312" t="s">
        <v>50</v>
      </c>
      <c s="34" t="s">
        <v>82</v>
      </c>
      <c s="34" t="s">
        <v>2263</v>
      </c>
      <c s="35" t="s">
        <v>5</v>
      </c>
      <c s="6" t="s">
        <v>2264</v>
      </c>
      <c s="36" t="s">
        <v>68</v>
      </c>
      <c s="37">
        <v>526</v>
      </c>
      <c s="36">
        <v>0.00019</v>
      </c>
      <c s="36">
        <f>ROUND(G312*H312,6)</f>
      </c>
      <c r="L312" s="38">
        <v>0</v>
      </c>
      <c s="32">
        <f>ROUND(ROUND(L312,2)*ROUND(G312,3),2)</f>
      </c>
      <c s="36" t="s">
        <v>761</v>
      </c>
      <c>
        <f>(M312*21)/100</f>
      </c>
      <c t="s">
        <v>28</v>
      </c>
    </row>
    <row r="313" spans="1:5" ht="25.5">
      <c r="A313" s="35" t="s">
        <v>56</v>
      </c>
      <c r="E313" s="39" t="s">
        <v>2264</v>
      </c>
    </row>
    <row r="314" spans="1:5" ht="12.75">
      <c r="A314" s="35" t="s">
        <v>57</v>
      </c>
      <c r="E314" s="40" t="s">
        <v>5</v>
      </c>
    </row>
    <row r="315" spans="1:5" ht="12.75">
      <c r="A315" t="s">
        <v>58</v>
      </c>
      <c r="E315" s="39" t="s">
        <v>5</v>
      </c>
    </row>
    <row r="316" spans="1:16" ht="25.5">
      <c r="A316" t="s">
        <v>50</v>
      </c>
      <c s="34" t="s">
        <v>85</v>
      </c>
      <c s="34" t="s">
        <v>2265</v>
      </c>
      <c s="35" t="s">
        <v>5</v>
      </c>
      <c s="6" t="s">
        <v>2266</v>
      </c>
      <c s="36" t="s">
        <v>68</v>
      </c>
      <c s="37">
        <v>260</v>
      </c>
      <c s="36">
        <v>1E-05</v>
      </c>
      <c s="36">
        <f>ROUND(G316*H316,6)</f>
      </c>
      <c r="L316" s="38">
        <v>0</v>
      </c>
      <c s="32">
        <f>ROUND(ROUND(L316,2)*ROUND(G316,3),2)</f>
      </c>
      <c s="36" t="s">
        <v>761</v>
      </c>
      <c>
        <f>(M316*21)/100</f>
      </c>
      <c t="s">
        <v>28</v>
      </c>
    </row>
    <row r="317" spans="1:5" ht="25.5">
      <c r="A317" s="35" t="s">
        <v>56</v>
      </c>
      <c r="E317" s="39" t="s">
        <v>2266</v>
      </c>
    </row>
    <row r="318" spans="1:5" ht="12.75">
      <c r="A318" s="35" t="s">
        <v>57</v>
      </c>
      <c r="E318" s="40" t="s">
        <v>5</v>
      </c>
    </row>
    <row r="319" spans="1:5" ht="12.75">
      <c r="A319" t="s">
        <v>58</v>
      </c>
      <c r="E319" s="39" t="s">
        <v>5</v>
      </c>
    </row>
    <row r="320" spans="1:16" ht="25.5">
      <c r="A320" t="s">
        <v>50</v>
      </c>
      <c s="34" t="s">
        <v>88</v>
      </c>
      <c s="34" t="s">
        <v>2267</v>
      </c>
      <c s="35" t="s">
        <v>5</v>
      </c>
      <c s="6" t="s">
        <v>2268</v>
      </c>
      <c s="36" t="s">
        <v>777</v>
      </c>
      <c s="37">
        <v>0.232</v>
      </c>
      <c s="36">
        <v>0</v>
      </c>
      <c s="36">
        <f>ROUND(G320*H320,6)</f>
      </c>
      <c r="L320" s="38">
        <v>0</v>
      </c>
      <c s="32">
        <f>ROUND(ROUND(L320,2)*ROUND(G320,3),2)</f>
      </c>
      <c s="36" t="s">
        <v>761</v>
      </c>
      <c>
        <f>(M320*21)/100</f>
      </c>
      <c t="s">
        <v>28</v>
      </c>
    </row>
    <row r="321" spans="1:5" ht="25.5">
      <c r="A321" s="35" t="s">
        <v>56</v>
      </c>
      <c r="E321" s="39" t="s">
        <v>2268</v>
      </c>
    </row>
    <row r="322" spans="1:5" ht="12.75">
      <c r="A322" s="35" t="s">
        <v>57</v>
      </c>
      <c r="E322" s="40" t="s">
        <v>5</v>
      </c>
    </row>
    <row r="323" spans="1:5" ht="12.75">
      <c r="A323" t="s">
        <v>58</v>
      </c>
      <c r="E323" s="39" t="s">
        <v>5</v>
      </c>
    </row>
    <row r="324" spans="1:16" ht="12.75">
      <c r="A324" t="s">
        <v>50</v>
      </c>
      <c s="34" t="s">
        <v>92</v>
      </c>
      <c s="34" t="s">
        <v>2269</v>
      </c>
      <c s="35" t="s">
        <v>5</v>
      </c>
      <c s="6" t="s">
        <v>2270</v>
      </c>
      <c s="36" t="s">
        <v>2271</v>
      </c>
      <c s="37">
        <v>2</v>
      </c>
      <c s="36">
        <v>0.002</v>
      </c>
      <c s="36">
        <f>ROUND(G324*H324,6)</f>
      </c>
      <c r="L324" s="38">
        <v>0</v>
      </c>
      <c s="32">
        <f>ROUND(ROUND(L324,2)*ROUND(G324,3),2)</f>
      </c>
      <c s="36" t="s">
        <v>55</v>
      </c>
      <c>
        <f>(M324*21)/100</f>
      </c>
      <c t="s">
        <v>28</v>
      </c>
    </row>
    <row r="325" spans="1:5" ht="12.75">
      <c r="A325" s="35" t="s">
        <v>56</v>
      </c>
      <c r="E325" s="39" t="s">
        <v>2270</v>
      </c>
    </row>
    <row r="326" spans="1:5" ht="12.75">
      <c r="A326" s="35" t="s">
        <v>57</v>
      </c>
      <c r="E326" s="40" t="s">
        <v>5</v>
      </c>
    </row>
    <row r="327" spans="1:5" ht="12.75">
      <c r="A327" t="s">
        <v>58</v>
      </c>
      <c r="E327" s="39" t="s">
        <v>5</v>
      </c>
    </row>
    <row r="328" spans="1:16" ht="12.75">
      <c r="A328" t="s">
        <v>50</v>
      </c>
      <c s="34" t="s">
        <v>95</v>
      </c>
      <c s="34" t="s">
        <v>2122</v>
      </c>
      <c s="35" t="s">
        <v>5</v>
      </c>
      <c s="6" t="s">
        <v>2123</v>
      </c>
      <c s="36" t="s">
        <v>68</v>
      </c>
      <c s="37">
        <v>43</v>
      </c>
      <c s="36">
        <v>0.0001</v>
      </c>
      <c s="36">
        <f>ROUND(G328*H328,6)</f>
      </c>
      <c r="L328" s="38">
        <v>0</v>
      </c>
      <c s="32">
        <f>ROUND(ROUND(L328,2)*ROUND(G328,3),2)</f>
      </c>
      <c s="36" t="s">
        <v>55</v>
      </c>
      <c>
        <f>(M328*21)/100</f>
      </c>
      <c t="s">
        <v>28</v>
      </c>
    </row>
    <row r="329" spans="1:5" ht="12.75">
      <c r="A329" s="35" t="s">
        <v>56</v>
      </c>
      <c r="E329" s="39" t="s">
        <v>2123</v>
      </c>
    </row>
    <row r="330" spans="1:5" ht="12.75">
      <c r="A330" s="35" t="s">
        <v>57</v>
      </c>
      <c r="E330" s="40" t="s">
        <v>5</v>
      </c>
    </row>
    <row r="331" spans="1:5" ht="12.75">
      <c r="A331" t="s">
        <v>58</v>
      </c>
      <c r="E331" s="39" t="s">
        <v>5</v>
      </c>
    </row>
    <row r="332" spans="1:16" ht="25.5">
      <c r="A332" t="s">
        <v>50</v>
      </c>
      <c s="34" t="s">
        <v>98</v>
      </c>
      <c s="34" t="s">
        <v>2272</v>
      </c>
      <c s="35" t="s">
        <v>5</v>
      </c>
      <c s="6" t="s">
        <v>2273</v>
      </c>
      <c s="36" t="s">
        <v>936</v>
      </c>
      <c s="37">
        <v>3593.739</v>
      </c>
      <c s="36">
        <v>0</v>
      </c>
      <c s="36">
        <f>ROUND(G332*H332,6)</f>
      </c>
      <c r="L332" s="38">
        <v>0</v>
      </c>
      <c s="32">
        <f>ROUND(ROUND(L332,2)*ROUND(G332,3),2)</f>
      </c>
      <c s="36" t="s">
        <v>761</v>
      </c>
      <c>
        <f>(M332*21)/100</f>
      </c>
      <c t="s">
        <v>28</v>
      </c>
    </row>
    <row r="333" spans="1:5" ht="25.5">
      <c r="A333" s="35" t="s">
        <v>56</v>
      </c>
      <c r="E333" s="39" t="s">
        <v>2273</v>
      </c>
    </row>
    <row r="334" spans="1:5" ht="12.75">
      <c r="A334" s="35" t="s">
        <v>57</v>
      </c>
      <c r="E334" s="40" t="s">
        <v>5</v>
      </c>
    </row>
    <row r="335" spans="1:5" ht="12.75">
      <c r="A335" t="s">
        <v>58</v>
      </c>
      <c r="E335" s="39" t="s">
        <v>5</v>
      </c>
    </row>
    <row r="336" spans="1:13" ht="12.75">
      <c r="A336" t="s">
        <v>47</v>
      </c>
      <c r="C336" s="31" t="s">
        <v>2274</v>
      </c>
      <c r="E336" s="33" t="s">
        <v>2275</v>
      </c>
      <c r="J336" s="32">
        <f>0</f>
      </c>
      <c s="32">
        <f>0</f>
      </c>
      <c s="32">
        <f>0+L337+L341+L345+L349</f>
      </c>
      <c s="32">
        <f>0+M337+M341+M345+M349</f>
      </c>
    </row>
    <row r="337" spans="1:16" ht="12.75">
      <c r="A337" t="s">
        <v>50</v>
      </c>
      <c s="34" t="s">
        <v>101</v>
      </c>
      <c s="34" t="s">
        <v>2276</v>
      </c>
      <c s="35" t="s">
        <v>5</v>
      </c>
      <c s="6" t="s">
        <v>2277</v>
      </c>
      <c s="36" t="s">
        <v>54</v>
      </c>
      <c s="37">
        <v>1</v>
      </c>
      <c s="36">
        <v>0</v>
      </c>
      <c s="36">
        <f>ROUND(G337*H337,6)</f>
      </c>
      <c r="L337" s="38">
        <v>0</v>
      </c>
      <c s="32">
        <f>ROUND(ROUND(L337,2)*ROUND(G337,3),2)</f>
      </c>
      <c s="36" t="s">
        <v>55</v>
      </c>
      <c>
        <f>(M337*21)/100</f>
      </c>
      <c t="s">
        <v>28</v>
      </c>
    </row>
    <row r="338" spans="1:5" ht="12.75">
      <c r="A338" s="35" t="s">
        <v>56</v>
      </c>
      <c r="E338" s="39" t="s">
        <v>2277</v>
      </c>
    </row>
    <row r="339" spans="1:5" ht="12.75">
      <c r="A339" s="35" t="s">
        <v>57</v>
      </c>
      <c r="E339" s="40" t="s">
        <v>5</v>
      </c>
    </row>
    <row r="340" spans="1:5" ht="12.75">
      <c r="A340" t="s">
        <v>58</v>
      </c>
      <c r="E340" s="39" t="s">
        <v>5</v>
      </c>
    </row>
    <row r="341" spans="1:16" ht="12.75">
      <c r="A341" t="s">
        <v>50</v>
      </c>
      <c s="34" t="s">
        <v>104</v>
      </c>
      <c s="34" t="s">
        <v>2278</v>
      </c>
      <c s="35" t="s">
        <v>5</v>
      </c>
      <c s="6" t="s">
        <v>2279</v>
      </c>
      <c s="36" t="s">
        <v>54</v>
      </c>
      <c s="37">
        <v>1</v>
      </c>
      <c s="36">
        <v>0</v>
      </c>
      <c s="36">
        <f>ROUND(G341*H341,6)</f>
      </c>
      <c r="L341" s="38">
        <v>0</v>
      </c>
      <c s="32">
        <f>ROUND(ROUND(L341,2)*ROUND(G341,3),2)</f>
      </c>
      <c s="36" t="s">
        <v>55</v>
      </c>
      <c>
        <f>(M341*21)/100</f>
      </c>
      <c t="s">
        <v>28</v>
      </c>
    </row>
    <row r="342" spans="1:5" ht="12.75">
      <c r="A342" s="35" t="s">
        <v>56</v>
      </c>
      <c r="E342" s="39" t="s">
        <v>2279</v>
      </c>
    </row>
    <row r="343" spans="1:5" ht="12.75">
      <c r="A343" s="35" t="s">
        <v>57</v>
      </c>
      <c r="E343" s="40" t="s">
        <v>5</v>
      </c>
    </row>
    <row r="344" spans="1:5" ht="12.75">
      <c r="A344" t="s">
        <v>58</v>
      </c>
      <c r="E344" s="39" t="s">
        <v>5</v>
      </c>
    </row>
    <row r="345" spans="1:16" ht="12.75">
      <c r="A345" t="s">
        <v>50</v>
      </c>
      <c s="34" t="s">
        <v>107</v>
      </c>
      <c s="34" t="s">
        <v>2280</v>
      </c>
      <c s="35" t="s">
        <v>5</v>
      </c>
      <c s="6" t="s">
        <v>2281</v>
      </c>
      <c s="36" t="s">
        <v>54</v>
      </c>
      <c s="37">
        <v>60</v>
      </c>
      <c s="36">
        <v>0</v>
      </c>
      <c s="36">
        <f>ROUND(G345*H345,6)</f>
      </c>
      <c r="L345" s="38">
        <v>0</v>
      </c>
      <c s="32">
        <f>ROUND(ROUND(L345,2)*ROUND(G345,3),2)</f>
      </c>
      <c s="36" t="s">
        <v>55</v>
      </c>
      <c>
        <f>(M345*21)/100</f>
      </c>
      <c t="s">
        <v>28</v>
      </c>
    </row>
    <row r="346" spans="1:5" ht="12.75">
      <c r="A346" s="35" t="s">
        <v>56</v>
      </c>
      <c r="E346" s="39" t="s">
        <v>2281</v>
      </c>
    </row>
    <row r="347" spans="1:5" ht="12.75">
      <c r="A347" s="35" t="s">
        <v>57</v>
      </c>
      <c r="E347" s="40" t="s">
        <v>5</v>
      </c>
    </row>
    <row r="348" spans="1:5" ht="12.75">
      <c r="A348" t="s">
        <v>58</v>
      </c>
      <c r="E348" s="39" t="s">
        <v>5</v>
      </c>
    </row>
    <row r="349" spans="1:16" ht="25.5">
      <c r="A349" t="s">
        <v>50</v>
      </c>
      <c s="34" t="s">
        <v>110</v>
      </c>
      <c s="34" t="s">
        <v>2282</v>
      </c>
      <c s="35" t="s">
        <v>5</v>
      </c>
      <c s="6" t="s">
        <v>2283</v>
      </c>
      <c s="36" t="s">
        <v>936</v>
      </c>
      <c s="37">
        <v>695.4</v>
      </c>
      <c s="36">
        <v>0</v>
      </c>
      <c s="36">
        <f>ROUND(G349*H349,6)</f>
      </c>
      <c r="L349" s="38">
        <v>0</v>
      </c>
      <c s="32">
        <f>ROUND(ROUND(L349,2)*ROUND(G349,3),2)</f>
      </c>
      <c s="36" t="s">
        <v>761</v>
      </c>
      <c>
        <f>(M349*21)/100</f>
      </c>
      <c t="s">
        <v>28</v>
      </c>
    </row>
    <row r="350" spans="1:5" ht="25.5">
      <c r="A350" s="35" t="s">
        <v>56</v>
      </c>
      <c r="E350" s="39" t="s">
        <v>2283</v>
      </c>
    </row>
    <row r="351" spans="1:5" ht="12.75">
      <c r="A351" s="35" t="s">
        <v>57</v>
      </c>
      <c r="E351" s="40" t="s">
        <v>5</v>
      </c>
    </row>
    <row r="352" spans="1:5" ht="12.75">
      <c r="A352" t="s">
        <v>58</v>
      </c>
      <c r="E352" s="39" t="s">
        <v>5</v>
      </c>
    </row>
    <row r="353" spans="1:13" ht="12.75">
      <c r="A353" t="s">
        <v>47</v>
      </c>
      <c r="C353" s="31" t="s">
        <v>2284</v>
      </c>
      <c r="E353" s="33" t="s">
        <v>2285</v>
      </c>
      <c r="J353" s="32">
        <f>0</f>
      </c>
      <c s="32">
        <f>0</f>
      </c>
      <c s="32">
        <f>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f>
      </c>
      <c s="32">
        <f>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f>
      </c>
    </row>
    <row r="354" spans="1:16" ht="25.5">
      <c r="A354" t="s">
        <v>50</v>
      </c>
      <c s="34" t="s">
        <v>113</v>
      </c>
      <c s="34" t="s">
        <v>2286</v>
      </c>
      <c s="35" t="s">
        <v>5</v>
      </c>
      <c s="6" t="s">
        <v>2287</v>
      </c>
      <c s="36" t="s">
        <v>54</v>
      </c>
      <c s="37">
        <v>6</v>
      </c>
      <c s="36">
        <v>0.00102</v>
      </c>
      <c s="36">
        <f>ROUND(G354*H354,6)</f>
      </c>
      <c r="L354" s="38">
        <v>0</v>
      </c>
      <c s="32">
        <f>ROUND(ROUND(L354,2)*ROUND(G354,3),2)</f>
      </c>
      <c s="36" t="s">
        <v>761</v>
      </c>
      <c>
        <f>(M354*21)/100</f>
      </c>
      <c t="s">
        <v>28</v>
      </c>
    </row>
    <row r="355" spans="1:5" ht="25.5">
      <c r="A355" s="35" t="s">
        <v>56</v>
      </c>
      <c r="E355" s="39" t="s">
        <v>2287</v>
      </c>
    </row>
    <row r="356" spans="1:5" ht="12.75">
      <c r="A356" s="35" t="s">
        <v>57</v>
      </c>
      <c r="E356" s="40" t="s">
        <v>5</v>
      </c>
    </row>
    <row r="357" spans="1:5" ht="12.75">
      <c r="A357" t="s">
        <v>58</v>
      </c>
      <c r="E357" s="39" t="s">
        <v>5</v>
      </c>
    </row>
    <row r="358" spans="1:16" ht="12.75">
      <c r="A358" t="s">
        <v>50</v>
      </c>
      <c s="34" t="s">
        <v>116</v>
      </c>
      <c s="34" t="s">
        <v>2288</v>
      </c>
      <c s="35" t="s">
        <v>5</v>
      </c>
      <c s="6" t="s">
        <v>2289</v>
      </c>
      <c s="36" t="s">
        <v>91</v>
      </c>
      <c s="37">
        <v>2</v>
      </c>
      <c s="36">
        <v>0.028937</v>
      </c>
      <c s="36">
        <f>ROUND(G358*H358,6)</f>
      </c>
      <c r="L358" s="38">
        <v>0</v>
      </c>
      <c s="32">
        <f>ROUND(ROUND(L358,2)*ROUND(G358,3),2)</f>
      </c>
      <c s="36" t="s">
        <v>761</v>
      </c>
      <c>
        <f>(M358*21)/100</f>
      </c>
      <c t="s">
        <v>28</v>
      </c>
    </row>
    <row r="359" spans="1:5" ht="12.75">
      <c r="A359" s="35" t="s">
        <v>56</v>
      </c>
      <c r="E359" s="39" t="s">
        <v>2289</v>
      </c>
    </row>
    <row r="360" spans="1:5" ht="12.75">
      <c r="A360" s="35" t="s">
        <v>57</v>
      </c>
      <c r="E360" s="40" t="s">
        <v>5</v>
      </c>
    </row>
    <row r="361" spans="1:5" ht="12.75">
      <c r="A361" t="s">
        <v>58</v>
      </c>
      <c r="E361" s="39" t="s">
        <v>5</v>
      </c>
    </row>
    <row r="362" spans="1:16" ht="12.75">
      <c r="A362" t="s">
        <v>50</v>
      </c>
      <c s="34" t="s">
        <v>119</v>
      </c>
      <c s="34" t="s">
        <v>2290</v>
      </c>
      <c s="35" t="s">
        <v>5</v>
      </c>
      <c s="6" t="s">
        <v>2291</v>
      </c>
      <c s="36" t="s">
        <v>54</v>
      </c>
      <c s="37">
        <v>2</v>
      </c>
      <c s="36">
        <v>0.001829</v>
      </c>
      <c s="36">
        <f>ROUND(G362*H362,6)</f>
      </c>
      <c r="L362" s="38">
        <v>0</v>
      </c>
      <c s="32">
        <f>ROUND(ROUND(L362,2)*ROUND(G362,3),2)</f>
      </c>
      <c s="36" t="s">
        <v>55</v>
      </c>
      <c>
        <f>(M362*21)/100</f>
      </c>
      <c t="s">
        <v>28</v>
      </c>
    </row>
    <row r="363" spans="1:5" ht="12.75">
      <c r="A363" s="35" t="s">
        <v>56</v>
      </c>
      <c r="E363" s="39" t="s">
        <v>2291</v>
      </c>
    </row>
    <row r="364" spans="1:5" ht="12.75">
      <c r="A364" s="35" t="s">
        <v>57</v>
      </c>
      <c r="E364" s="40" t="s">
        <v>5</v>
      </c>
    </row>
    <row r="365" spans="1:5" ht="12.75">
      <c r="A365" t="s">
        <v>58</v>
      </c>
      <c r="E365" s="39" t="s">
        <v>5</v>
      </c>
    </row>
    <row r="366" spans="1:16" ht="12.75">
      <c r="A366" t="s">
        <v>50</v>
      </c>
      <c s="34" t="s">
        <v>122</v>
      </c>
      <c s="34" t="s">
        <v>2292</v>
      </c>
      <c s="35" t="s">
        <v>5</v>
      </c>
      <c s="6" t="s">
        <v>2293</v>
      </c>
      <c s="36" t="s">
        <v>54</v>
      </c>
      <c s="37">
        <v>2</v>
      </c>
      <c s="36">
        <v>0.0219</v>
      </c>
      <c s="36">
        <f>ROUND(G366*H366,6)</f>
      </c>
      <c r="L366" s="38">
        <v>0</v>
      </c>
      <c s="32">
        <f>ROUND(ROUND(L366,2)*ROUND(G366,3),2)</f>
      </c>
      <c s="36" t="s">
        <v>761</v>
      </c>
      <c>
        <f>(M366*21)/100</f>
      </c>
      <c t="s">
        <v>28</v>
      </c>
    </row>
    <row r="367" spans="1:5" ht="12.75">
      <c r="A367" s="35" t="s">
        <v>56</v>
      </c>
      <c r="E367" s="39" t="s">
        <v>2293</v>
      </c>
    </row>
    <row r="368" spans="1:5" ht="12.75">
      <c r="A368" s="35" t="s">
        <v>57</v>
      </c>
      <c r="E368" s="40" t="s">
        <v>5</v>
      </c>
    </row>
    <row r="369" spans="1:5" ht="12.75">
      <c r="A369" t="s">
        <v>58</v>
      </c>
      <c r="E369" s="39" t="s">
        <v>5</v>
      </c>
    </row>
    <row r="370" spans="1:16" ht="12.75">
      <c r="A370" t="s">
        <v>50</v>
      </c>
      <c s="34" t="s">
        <v>125</v>
      </c>
      <c s="34" t="s">
        <v>2294</v>
      </c>
      <c s="35" t="s">
        <v>5</v>
      </c>
      <c s="6" t="s">
        <v>2295</v>
      </c>
      <c s="36" t="s">
        <v>54</v>
      </c>
      <c s="37">
        <v>2</v>
      </c>
      <c s="36">
        <v>0.00128</v>
      </c>
      <c s="36">
        <f>ROUND(G370*H370,6)</f>
      </c>
      <c r="L370" s="38">
        <v>0</v>
      </c>
      <c s="32">
        <f>ROUND(ROUND(L370,2)*ROUND(G370,3),2)</f>
      </c>
      <c s="36" t="s">
        <v>55</v>
      </c>
      <c>
        <f>(M370*21)/100</f>
      </c>
      <c t="s">
        <v>28</v>
      </c>
    </row>
    <row r="371" spans="1:5" ht="12.75">
      <c r="A371" s="35" t="s">
        <v>56</v>
      </c>
      <c r="E371" s="39" t="s">
        <v>2295</v>
      </c>
    </row>
    <row r="372" spans="1:5" ht="12.75">
      <c r="A372" s="35" t="s">
        <v>57</v>
      </c>
      <c r="E372" s="40" t="s">
        <v>5</v>
      </c>
    </row>
    <row r="373" spans="1:5" ht="12.75">
      <c r="A373" t="s">
        <v>58</v>
      </c>
      <c r="E373" s="39" t="s">
        <v>5</v>
      </c>
    </row>
    <row r="374" spans="1:16" ht="12.75">
      <c r="A374" t="s">
        <v>50</v>
      </c>
      <c s="34" t="s">
        <v>128</v>
      </c>
      <c s="34" t="s">
        <v>2296</v>
      </c>
      <c s="35" t="s">
        <v>5</v>
      </c>
      <c s="6" t="s">
        <v>2297</v>
      </c>
      <c s="36" t="s">
        <v>1658</v>
      </c>
      <c s="37">
        <v>2</v>
      </c>
      <c s="36">
        <v>3E-05</v>
      </c>
      <c s="36">
        <f>ROUND(G374*H374,6)</f>
      </c>
      <c r="L374" s="38">
        <v>0</v>
      </c>
      <c s="32">
        <f>ROUND(ROUND(L374,2)*ROUND(G374,3),2)</f>
      </c>
      <c s="36" t="s">
        <v>55</v>
      </c>
      <c>
        <f>(M374*21)/100</f>
      </c>
      <c t="s">
        <v>28</v>
      </c>
    </row>
    <row r="375" spans="1:5" ht="12.75">
      <c r="A375" s="35" t="s">
        <v>56</v>
      </c>
      <c r="E375" s="39" t="s">
        <v>2297</v>
      </c>
    </row>
    <row r="376" spans="1:5" ht="12.75">
      <c r="A376" s="35" t="s">
        <v>57</v>
      </c>
      <c r="E376" s="40" t="s">
        <v>5</v>
      </c>
    </row>
    <row r="377" spans="1:5" ht="12.75">
      <c r="A377" t="s">
        <v>58</v>
      </c>
      <c r="E377" s="39" t="s">
        <v>5</v>
      </c>
    </row>
    <row r="378" spans="1:16" ht="12.75">
      <c r="A378" t="s">
        <v>50</v>
      </c>
      <c s="34" t="s">
        <v>131</v>
      </c>
      <c s="34" t="s">
        <v>2298</v>
      </c>
      <c s="35" t="s">
        <v>5</v>
      </c>
      <c s="6" t="s">
        <v>2299</v>
      </c>
      <c s="36" t="s">
        <v>54</v>
      </c>
      <c s="37">
        <v>3</v>
      </c>
      <c s="36">
        <v>9.9E-05</v>
      </c>
      <c s="36">
        <f>ROUND(G378*H378,6)</f>
      </c>
      <c r="L378" s="38">
        <v>0</v>
      </c>
      <c s="32">
        <f>ROUND(ROUND(L378,2)*ROUND(G378,3),2)</f>
      </c>
      <c s="36" t="s">
        <v>761</v>
      </c>
      <c>
        <f>(M378*21)/100</f>
      </c>
      <c t="s">
        <v>28</v>
      </c>
    </row>
    <row r="379" spans="1:5" ht="12.75">
      <c r="A379" s="35" t="s">
        <v>56</v>
      </c>
      <c r="E379" s="39" t="s">
        <v>2299</v>
      </c>
    </row>
    <row r="380" spans="1:5" ht="12.75">
      <c r="A380" s="35" t="s">
        <v>57</v>
      </c>
      <c r="E380" s="40" t="s">
        <v>5</v>
      </c>
    </row>
    <row r="381" spans="1:5" ht="12.75">
      <c r="A381" t="s">
        <v>58</v>
      </c>
      <c r="E381" s="39" t="s">
        <v>5</v>
      </c>
    </row>
    <row r="382" spans="1:16" ht="12.75">
      <c r="A382" t="s">
        <v>50</v>
      </c>
      <c s="34" t="s">
        <v>134</v>
      </c>
      <c s="34" t="s">
        <v>2300</v>
      </c>
      <c s="35" t="s">
        <v>5</v>
      </c>
      <c s="6" t="s">
        <v>2301</v>
      </c>
      <c s="36" t="s">
        <v>54</v>
      </c>
      <c s="37">
        <v>3</v>
      </c>
      <c s="36">
        <v>0.014</v>
      </c>
      <c s="36">
        <f>ROUND(G382*H382,6)</f>
      </c>
      <c r="L382" s="38">
        <v>0</v>
      </c>
      <c s="32">
        <f>ROUND(ROUND(L382,2)*ROUND(G382,3),2)</f>
      </c>
      <c s="36" t="s">
        <v>761</v>
      </c>
      <c>
        <f>(M382*21)/100</f>
      </c>
      <c t="s">
        <v>28</v>
      </c>
    </row>
    <row r="383" spans="1:5" ht="12.75">
      <c r="A383" s="35" t="s">
        <v>56</v>
      </c>
      <c r="E383" s="39" t="s">
        <v>2301</v>
      </c>
    </row>
    <row r="384" spans="1:5" ht="12.75">
      <c r="A384" s="35" t="s">
        <v>57</v>
      </c>
      <c r="E384" s="40" t="s">
        <v>5</v>
      </c>
    </row>
    <row r="385" spans="1:5" ht="12.75">
      <c r="A385" t="s">
        <v>58</v>
      </c>
      <c r="E385" s="39" t="s">
        <v>5</v>
      </c>
    </row>
    <row r="386" spans="1:16" ht="12.75">
      <c r="A386" t="s">
        <v>50</v>
      </c>
      <c s="34" t="s">
        <v>137</v>
      </c>
      <c s="34" t="s">
        <v>2302</v>
      </c>
      <c s="35" t="s">
        <v>5</v>
      </c>
      <c s="6" t="s">
        <v>2303</v>
      </c>
      <c s="36" t="s">
        <v>54</v>
      </c>
      <c s="37">
        <v>4</v>
      </c>
      <c s="36">
        <v>0.002469</v>
      </c>
      <c s="36">
        <f>ROUND(G386*H386,6)</f>
      </c>
      <c r="L386" s="38">
        <v>0</v>
      </c>
      <c s="32">
        <f>ROUND(ROUND(L386,2)*ROUND(G386,3),2)</f>
      </c>
      <c s="36" t="s">
        <v>761</v>
      </c>
      <c>
        <f>(M386*21)/100</f>
      </c>
      <c t="s">
        <v>28</v>
      </c>
    </row>
    <row r="387" spans="1:5" ht="12.75">
      <c r="A387" s="35" t="s">
        <v>56</v>
      </c>
      <c r="E387" s="39" t="s">
        <v>2303</v>
      </c>
    </row>
    <row r="388" spans="1:5" ht="12.75">
      <c r="A388" s="35" t="s">
        <v>57</v>
      </c>
      <c r="E388" s="40" t="s">
        <v>5</v>
      </c>
    </row>
    <row r="389" spans="1:5" ht="12.75">
      <c r="A389" t="s">
        <v>58</v>
      </c>
      <c r="E389" s="39" t="s">
        <v>5</v>
      </c>
    </row>
    <row r="390" spans="1:16" ht="12.75">
      <c r="A390" t="s">
        <v>50</v>
      </c>
      <c s="34" t="s">
        <v>140</v>
      </c>
      <c s="34" t="s">
        <v>2304</v>
      </c>
      <c s="35" t="s">
        <v>5</v>
      </c>
      <c s="6" t="s">
        <v>2305</v>
      </c>
      <c s="36" t="s">
        <v>54</v>
      </c>
      <c s="37">
        <v>4</v>
      </c>
      <c s="36">
        <v>0.015</v>
      </c>
      <c s="36">
        <f>ROUND(G390*H390,6)</f>
      </c>
      <c r="L390" s="38">
        <v>0</v>
      </c>
      <c s="32">
        <f>ROUND(ROUND(L390,2)*ROUND(G390,3),2)</f>
      </c>
      <c s="36" t="s">
        <v>761</v>
      </c>
      <c>
        <f>(M390*21)/100</f>
      </c>
      <c t="s">
        <v>28</v>
      </c>
    </row>
    <row r="391" spans="1:5" ht="12.75">
      <c r="A391" s="35" t="s">
        <v>56</v>
      </c>
      <c r="E391" s="39" t="s">
        <v>2305</v>
      </c>
    </row>
    <row r="392" spans="1:5" ht="12.75">
      <c r="A392" s="35" t="s">
        <v>57</v>
      </c>
      <c r="E392" s="40" t="s">
        <v>5</v>
      </c>
    </row>
    <row r="393" spans="1:5" ht="12.75">
      <c r="A393" t="s">
        <v>58</v>
      </c>
      <c r="E393" s="39" t="s">
        <v>5</v>
      </c>
    </row>
    <row r="394" spans="1:16" ht="12.75">
      <c r="A394" t="s">
        <v>50</v>
      </c>
      <c s="34" t="s">
        <v>143</v>
      </c>
      <c s="34" t="s">
        <v>2294</v>
      </c>
      <c s="35" t="s">
        <v>80</v>
      </c>
      <c s="6" t="s">
        <v>2295</v>
      </c>
      <c s="36" t="s">
        <v>54</v>
      </c>
      <c s="37">
        <v>4</v>
      </c>
      <c s="36">
        <v>0.00128</v>
      </c>
      <c s="36">
        <f>ROUND(G394*H394,6)</f>
      </c>
      <c r="L394" s="38">
        <v>0</v>
      </c>
      <c s="32">
        <f>ROUND(ROUND(L394,2)*ROUND(G394,3),2)</f>
      </c>
      <c s="36" t="s">
        <v>55</v>
      </c>
      <c>
        <f>(M394*21)/100</f>
      </c>
      <c t="s">
        <v>28</v>
      </c>
    </row>
    <row r="395" spans="1:5" ht="12.75">
      <c r="A395" s="35" t="s">
        <v>56</v>
      </c>
      <c r="E395" s="39" t="s">
        <v>2295</v>
      </c>
    </row>
    <row r="396" spans="1:5" ht="12.75">
      <c r="A396" s="35" t="s">
        <v>57</v>
      </c>
      <c r="E396" s="40" t="s">
        <v>5</v>
      </c>
    </row>
    <row r="397" spans="1:5" ht="12.75">
      <c r="A397" t="s">
        <v>58</v>
      </c>
      <c r="E397" s="39" t="s">
        <v>5</v>
      </c>
    </row>
    <row r="398" spans="1:16" ht="12.75">
      <c r="A398" t="s">
        <v>50</v>
      </c>
      <c s="34" t="s">
        <v>146</v>
      </c>
      <c s="34" t="s">
        <v>2302</v>
      </c>
      <c s="35" t="s">
        <v>80</v>
      </c>
      <c s="6" t="s">
        <v>2303</v>
      </c>
      <c s="36" t="s">
        <v>54</v>
      </c>
      <c s="37">
        <v>3</v>
      </c>
      <c s="36">
        <v>0.002469</v>
      </c>
      <c s="36">
        <f>ROUND(G398*H398,6)</f>
      </c>
      <c r="L398" s="38">
        <v>0</v>
      </c>
      <c s="32">
        <f>ROUND(ROUND(L398,2)*ROUND(G398,3),2)</f>
      </c>
      <c s="36" t="s">
        <v>761</v>
      </c>
      <c>
        <f>(M398*21)/100</f>
      </c>
      <c t="s">
        <v>28</v>
      </c>
    </row>
    <row r="399" spans="1:5" ht="12.75">
      <c r="A399" s="35" t="s">
        <v>56</v>
      </c>
      <c r="E399" s="39" t="s">
        <v>2303</v>
      </c>
    </row>
    <row r="400" spans="1:5" ht="12.75">
      <c r="A400" s="35" t="s">
        <v>57</v>
      </c>
      <c r="E400" s="40" t="s">
        <v>5</v>
      </c>
    </row>
    <row r="401" spans="1:5" ht="12.75">
      <c r="A401" t="s">
        <v>58</v>
      </c>
      <c r="E401" s="39" t="s">
        <v>5</v>
      </c>
    </row>
    <row r="402" spans="1:16" ht="12.75">
      <c r="A402" t="s">
        <v>50</v>
      </c>
      <c s="34" t="s">
        <v>149</v>
      </c>
      <c s="34" t="s">
        <v>2304</v>
      </c>
      <c s="35" t="s">
        <v>80</v>
      </c>
      <c s="6" t="s">
        <v>2305</v>
      </c>
      <c s="36" t="s">
        <v>54</v>
      </c>
      <c s="37">
        <v>3</v>
      </c>
      <c s="36">
        <v>0.015</v>
      </c>
      <c s="36">
        <f>ROUND(G402*H402,6)</f>
      </c>
      <c r="L402" s="38">
        <v>0</v>
      </c>
      <c s="32">
        <f>ROUND(ROUND(L402,2)*ROUND(G402,3),2)</f>
      </c>
      <c s="36" t="s">
        <v>761</v>
      </c>
      <c>
        <f>(M402*21)/100</f>
      </c>
      <c t="s">
        <v>28</v>
      </c>
    </row>
    <row r="403" spans="1:5" ht="12.75">
      <c r="A403" s="35" t="s">
        <v>56</v>
      </c>
      <c r="E403" s="39" t="s">
        <v>2305</v>
      </c>
    </row>
    <row r="404" spans="1:5" ht="12.75">
      <c r="A404" s="35" t="s">
        <v>57</v>
      </c>
      <c r="E404" s="40" t="s">
        <v>5</v>
      </c>
    </row>
    <row r="405" spans="1:5" ht="12.75">
      <c r="A405" t="s">
        <v>58</v>
      </c>
      <c r="E405" s="39" t="s">
        <v>5</v>
      </c>
    </row>
    <row r="406" spans="1:16" ht="12.75">
      <c r="A406" t="s">
        <v>50</v>
      </c>
      <c s="34" t="s">
        <v>152</v>
      </c>
      <c s="34" t="s">
        <v>2294</v>
      </c>
      <c s="35" t="s">
        <v>28</v>
      </c>
      <c s="6" t="s">
        <v>2295</v>
      </c>
      <c s="36" t="s">
        <v>54</v>
      </c>
      <c s="37">
        <v>3</v>
      </c>
      <c s="36">
        <v>0.00128</v>
      </c>
      <c s="36">
        <f>ROUND(G406*H406,6)</f>
      </c>
      <c r="L406" s="38">
        <v>0</v>
      </c>
      <c s="32">
        <f>ROUND(ROUND(L406,2)*ROUND(G406,3),2)</f>
      </c>
      <c s="36" t="s">
        <v>55</v>
      </c>
      <c>
        <f>(M406*21)/100</f>
      </c>
      <c t="s">
        <v>28</v>
      </c>
    </row>
    <row r="407" spans="1:5" ht="12.75">
      <c r="A407" s="35" t="s">
        <v>56</v>
      </c>
      <c r="E407" s="39" t="s">
        <v>2295</v>
      </c>
    </row>
    <row r="408" spans="1:5" ht="12.75">
      <c r="A408" s="35" t="s">
        <v>57</v>
      </c>
      <c r="E408" s="40" t="s">
        <v>5</v>
      </c>
    </row>
    <row r="409" spans="1:5" ht="12.75">
      <c r="A409" t="s">
        <v>58</v>
      </c>
      <c r="E409" s="39" t="s">
        <v>5</v>
      </c>
    </row>
    <row r="410" spans="1:16" ht="12.75">
      <c r="A410" t="s">
        <v>50</v>
      </c>
      <c s="34" t="s">
        <v>155</v>
      </c>
      <c s="34" t="s">
        <v>2296</v>
      </c>
      <c s="35" t="s">
        <v>80</v>
      </c>
      <c s="6" t="s">
        <v>2297</v>
      </c>
      <c s="36" t="s">
        <v>1658</v>
      </c>
      <c s="37">
        <v>3</v>
      </c>
      <c s="36">
        <v>3E-05</v>
      </c>
      <c s="36">
        <f>ROUND(G410*H410,6)</f>
      </c>
      <c r="L410" s="38">
        <v>0</v>
      </c>
      <c s="32">
        <f>ROUND(ROUND(L410,2)*ROUND(G410,3),2)</f>
      </c>
      <c s="36" t="s">
        <v>55</v>
      </c>
      <c>
        <f>(M410*21)/100</f>
      </c>
      <c t="s">
        <v>28</v>
      </c>
    </row>
    <row r="411" spans="1:5" ht="12.75">
      <c r="A411" s="35" t="s">
        <v>56</v>
      </c>
      <c r="E411" s="39" t="s">
        <v>2297</v>
      </c>
    </row>
    <row r="412" spans="1:5" ht="12.75">
      <c r="A412" s="35" t="s">
        <v>57</v>
      </c>
      <c r="E412" s="40" t="s">
        <v>5</v>
      </c>
    </row>
    <row r="413" spans="1:5" ht="12.75">
      <c r="A413" t="s">
        <v>58</v>
      </c>
      <c r="E413" s="39" t="s">
        <v>5</v>
      </c>
    </row>
    <row r="414" spans="1:16" ht="12.75">
      <c r="A414" t="s">
        <v>50</v>
      </c>
      <c s="34" t="s">
        <v>158</v>
      </c>
      <c s="34" t="s">
        <v>2306</v>
      </c>
      <c s="35" t="s">
        <v>5</v>
      </c>
      <c s="6" t="s">
        <v>2307</v>
      </c>
      <c s="36" t="s">
        <v>54</v>
      </c>
      <c s="37">
        <v>1</v>
      </c>
      <c s="36">
        <v>7.9E-05</v>
      </c>
      <c s="36">
        <f>ROUND(G414*H414,6)</f>
      </c>
      <c r="L414" s="38">
        <v>0</v>
      </c>
      <c s="32">
        <f>ROUND(ROUND(L414,2)*ROUND(G414,3),2)</f>
      </c>
      <c s="36" t="s">
        <v>761</v>
      </c>
      <c>
        <f>(M414*21)/100</f>
      </c>
      <c t="s">
        <v>28</v>
      </c>
    </row>
    <row r="415" spans="1:5" ht="12.75">
      <c r="A415" s="35" t="s">
        <v>56</v>
      </c>
      <c r="E415" s="39" t="s">
        <v>2307</v>
      </c>
    </row>
    <row r="416" spans="1:5" ht="12.75">
      <c r="A416" s="35" t="s">
        <v>57</v>
      </c>
      <c r="E416" s="40" t="s">
        <v>5</v>
      </c>
    </row>
    <row r="417" spans="1:5" ht="12.75">
      <c r="A417" t="s">
        <v>58</v>
      </c>
      <c r="E417" s="39" t="s">
        <v>5</v>
      </c>
    </row>
    <row r="418" spans="1:16" ht="12.75">
      <c r="A418" t="s">
        <v>50</v>
      </c>
      <c s="34" t="s">
        <v>161</v>
      </c>
      <c s="34" t="s">
        <v>2308</v>
      </c>
      <c s="35" t="s">
        <v>5</v>
      </c>
      <c s="6" t="s">
        <v>2309</v>
      </c>
      <c s="36" t="s">
        <v>54</v>
      </c>
      <c s="37">
        <v>1</v>
      </c>
      <c s="36">
        <v>0.0097</v>
      </c>
      <c s="36">
        <f>ROUND(G418*H418,6)</f>
      </c>
      <c r="L418" s="38">
        <v>0</v>
      </c>
      <c s="32">
        <f>ROUND(ROUND(L418,2)*ROUND(G418,3),2)</f>
      </c>
      <c s="36" t="s">
        <v>761</v>
      </c>
      <c>
        <f>(M418*21)/100</f>
      </c>
      <c t="s">
        <v>28</v>
      </c>
    </row>
    <row r="419" spans="1:5" ht="12.75">
      <c r="A419" s="35" t="s">
        <v>56</v>
      </c>
      <c r="E419" s="39" t="s">
        <v>2309</v>
      </c>
    </row>
    <row r="420" spans="1:5" ht="12.75">
      <c r="A420" s="35" t="s">
        <v>57</v>
      </c>
      <c r="E420" s="40" t="s">
        <v>5</v>
      </c>
    </row>
    <row r="421" spans="1:5" ht="12.75">
      <c r="A421" t="s">
        <v>58</v>
      </c>
      <c r="E421" s="39" t="s">
        <v>5</v>
      </c>
    </row>
    <row r="422" spans="1:16" ht="12.75">
      <c r="A422" t="s">
        <v>50</v>
      </c>
      <c s="34" t="s">
        <v>164</v>
      </c>
      <c s="34" t="s">
        <v>2310</v>
      </c>
      <c s="35" t="s">
        <v>5</v>
      </c>
      <c s="6" t="s">
        <v>2311</v>
      </c>
      <c s="36" t="s">
        <v>91</v>
      </c>
      <c s="37">
        <v>6</v>
      </c>
      <c s="36">
        <v>0.003265</v>
      </c>
      <c s="36">
        <f>ROUND(G422*H422,6)</f>
      </c>
      <c r="L422" s="38">
        <v>0</v>
      </c>
      <c s="32">
        <f>ROUND(ROUND(L422,2)*ROUND(G422,3),2)</f>
      </c>
      <c s="36" t="s">
        <v>55</v>
      </c>
      <c>
        <f>(M422*21)/100</f>
      </c>
      <c t="s">
        <v>28</v>
      </c>
    </row>
    <row r="423" spans="1:5" ht="12.75">
      <c r="A423" s="35" t="s">
        <v>56</v>
      </c>
      <c r="E423" s="39" t="s">
        <v>2311</v>
      </c>
    </row>
    <row r="424" spans="1:5" ht="12.75">
      <c r="A424" s="35" t="s">
        <v>57</v>
      </c>
      <c r="E424" s="40" t="s">
        <v>5</v>
      </c>
    </row>
    <row r="425" spans="1:5" ht="12.75">
      <c r="A425" t="s">
        <v>58</v>
      </c>
      <c r="E425" s="39" t="s">
        <v>5</v>
      </c>
    </row>
    <row r="426" spans="1:16" ht="12.75">
      <c r="A426" t="s">
        <v>50</v>
      </c>
      <c s="34" t="s">
        <v>167</v>
      </c>
      <c s="34" t="s">
        <v>2312</v>
      </c>
      <c s="35" t="s">
        <v>5</v>
      </c>
      <c s="6" t="s">
        <v>2313</v>
      </c>
      <c s="36" t="s">
        <v>54</v>
      </c>
      <c s="37">
        <v>6</v>
      </c>
      <c s="36">
        <v>0.011</v>
      </c>
      <c s="36">
        <f>ROUND(G426*H426,6)</f>
      </c>
      <c r="L426" s="38">
        <v>0</v>
      </c>
      <c s="32">
        <f>ROUND(ROUND(L426,2)*ROUND(G426,3),2)</f>
      </c>
      <c s="36" t="s">
        <v>761</v>
      </c>
      <c>
        <f>(M426*21)/100</f>
      </c>
      <c t="s">
        <v>28</v>
      </c>
    </row>
    <row r="427" spans="1:5" ht="12.75">
      <c r="A427" s="35" t="s">
        <v>56</v>
      </c>
      <c r="E427" s="39" t="s">
        <v>2313</v>
      </c>
    </row>
    <row r="428" spans="1:5" ht="12.75">
      <c r="A428" s="35" t="s">
        <v>57</v>
      </c>
      <c r="E428" s="40" t="s">
        <v>5</v>
      </c>
    </row>
    <row r="429" spans="1:5" ht="12.75">
      <c r="A429" t="s">
        <v>58</v>
      </c>
      <c r="E429" s="39" t="s">
        <v>5</v>
      </c>
    </row>
    <row r="430" spans="1:16" ht="12.75">
      <c r="A430" t="s">
        <v>50</v>
      </c>
      <c s="34" t="s">
        <v>170</v>
      </c>
      <c s="34" t="s">
        <v>2314</v>
      </c>
      <c s="35" t="s">
        <v>5</v>
      </c>
      <c s="6" t="s">
        <v>2315</v>
      </c>
      <c s="36" t="s">
        <v>91</v>
      </c>
      <c s="37">
        <v>1</v>
      </c>
      <c s="36">
        <v>0.001729</v>
      </c>
      <c s="36">
        <f>ROUND(G430*H430,6)</f>
      </c>
      <c r="L430" s="38">
        <v>0</v>
      </c>
      <c s="32">
        <f>ROUND(ROUND(L430,2)*ROUND(G430,3),2)</f>
      </c>
      <c s="36" t="s">
        <v>55</v>
      </c>
      <c>
        <f>(M430*21)/100</f>
      </c>
      <c t="s">
        <v>28</v>
      </c>
    </row>
    <row r="431" spans="1:5" ht="12.75">
      <c r="A431" s="35" t="s">
        <v>56</v>
      </c>
      <c r="E431" s="39" t="s">
        <v>2315</v>
      </c>
    </row>
    <row r="432" spans="1:5" ht="12.75">
      <c r="A432" s="35" t="s">
        <v>57</v>
      </c>
      <c r="E432" s="40" t="s">
        <v>5</v>
      </c>
    </row>
    <row r="433" spans="1:5" ht="12.75">
      <c r="A433" t="s">
        <v>58</v>
      </c>
      <c r="E433" s="39" t="s">
        <v>5</v>
      </c>
    </row>
    <row r="434" spans="1:16" ht="12.75">
      <c r="A434" t="s">
        <v>50</v>
      </c>
      <c s="34" t="s">
        <v>173</v>
      </c>
      <c s="34" t="s">
        <v>2316</v>
      </c>
      <c s="35" t="s">
        <v>5</v>
      </c>
      <c s="6" t="s">
        <v>2317</v>
      </c>
      <c s="36" t="s">
        <v>54</v>
      </c>
      <c s="37">
        <v>1</v>
      </c>
      <c s="36">
        <v>0.0176</v>
      </c>
      <c s="36">
        <f>ROUND(G434*H434,6)</f>
      </c>
      <c r="L434" s="38">
        <v>0</v>
      </c>
      <c s="32">
        <f>ROUND(ROUND(L434,2)*ROUND(G434,3),2)</f>
      </c>
      <c s="36" t="s">
        <v>761</v>
      </c>
      <c>
        <f>(M434*21)/100</f>
      </c>
      <c t="s">
        <v>28</v>
      </c>
    </row>
    <row r="435" spans="1:5" ht="12.75">
      <c r="A435" s="35" t="s">
        <v>56</v>
      </c>
      <c r="E435" s="39" t="s">
        <v>2317</v>
      </c>
    </row>
    <row r="436" spans="1:5" ht="12.75">
      <c r="A436" s="35" t="s">
        <v>57</v>
      </c>
      <c r="E436" s="40" t="s">
        <v>5</v>
      </c>
    </row>
    <row r="437" spans="1:5" ht="12.75">
      <c r="A437" t="s">
        <v>58</v>
      </c>
      <c r="E437" s="39" t="s">
        <v>5</v>
      </c>
    </row>
    <row r="438" spans="1:16" ht="12.75">
      <c r="A438" t="s">
        <v>50</v>
      </c>
      <c s="34" t="s">
        <v>176</v>
      </c>
      <c s="34" t="s">
        <v>2314</v>
      </c>
      <c s="35" t="s">
        <v>80</v>
      </c>
      <c s="6" t="s">
        <v>2315</v>
      </c>
      <c s="36" t="s">
        <v>91</v>
      </c>
      <c s="37">
        <v>3</v>
      </c>
      <c s="36">
        <v>0.001729</v>
      </c>
      <c s="36">
        <f>ROUND(G438*H438,6)</f>
      </c>
      <c r="L438" s="38">
        <v>0</v>
      </c>
      <c s="32">
        <f>ROUND(ROUND(L438,2)*ROUND(G438,3),2)</f>
      </c>
      <c s="36" t="s">
        <v>55</v>
      </c>
      <c>
        <f>(M438*21)/100</f>
      </c>
      <c t="s">
        <v>28</v>
      </c>
    </row>
    <row r="439" spans="1:5" ht="12.75">
      <c r="A439" s="35" t="s">
        <v>56</v>
      </c>
      <c r="E439" s="39" t="s">
        <v>2315</v>
      </c>
    </row>
    <row r="440" spans="1:5" ht="12.75">
      <c r="A440" s="35" t="s">
        <v>57</v>
      </c>
      <c r="E440" s="40" t="s">
        <v>5</v>
      </c>
    </row>
    <row r="441" spans="1:5" ht="12.75">
      <c r="A441" t="s">
        <v>58</v>
      </c>
      <c r="E441" s="39" t="s">
        <v>5</v>
      </c>
    </row>
    <row r="442" spans="1:16" ht="12.75">
      <c r="A442" t="s">
        <v>50</v>
      </c>
      <c s="34" t="s">
        <v>180</v>
      </c>
      <c s="34" t="s">
        <v>2318</v>
      </c>
      <c s="35" t="s">
        <v>5</v>
      </c>
      <c s="6" t="s">
        <v>2319</v>
      </c>
      <c s="36" t="s">
        <v>54</v>
      </c>
      <c s="37">
        <v>3</v>
      </c>
      <c s="36">
        <v>0.012</v>
      </c>
      <c s="36">
        <f>ROUND(G442*H442,6)</f>
      </c>
      <c r="L442" s="38">
        <v>0</v>
      </c>
      <c s="32">
        <f>ROUND(ROUND(L442,2)*ROUND(G442,3),2)</f>
      </c>
      <c s="36" t="s">
        <v>761</v>
      </c>
      <c>
        <f>(M442*21)/100</f>
      </c>
      <c t="s">
        <v>28</v>
      </c>
    </row>
    <row r="443" spans="1:5" ht="12.75">
      <c r="A443" s="35" t="s">
        <v>56</v>
      </c>
      <c r="E443" s="39" t="s">
        <v>2319</v>
      </c>
    </row>
    <row r="444" spans="1:5" ht="12.75">
      <c r="A444" s="35" t="s">
        <v>57</v>
      </c>
      <c r="E444" s="40" t="s">
        <v>5</v>
      </c>
    </row>
    <row r="445" spans="1:5" ht="12.75">
      <c r="A445" t="s">
        <v>58</v>
      </c>
      <c r="E445" s="39" t="s">
        <v>5</v>
      </c>
    </row>
    <row r="446" spans="1:16" ht="12.75">
      <c r="A446" t="s">
        <v>50</v>
      </c>
      <c s="34" t="s">
        <v>183</v>
      </c>
      <c s="34" t="s">
        <v>2320</v>
      </c>
      <c s="35" t="s">
        <v>5</v>
      </c>
      <c s="6" t="s">
        <v>2321</v>
      </c>
      <c s="36" t="s">
        <v>91</v>
      </c>
      <c s="37">
        <v>4</v>
      </c>
      <c s="36">
        <v>0.000313</v>
      </c>
      <c s="36">
        <f>ROUND(G446*H446,6)</f>
      </c>
      <c r="L446" s="38">
        <v>0</v>
      </c>
      <c s="32">
        <f>ROUND(ROUND(L446,2)*ROUND(G446,3),2)</f>
      </c>
      <c s="36" t="s">
        <v>761</v>
      </c>
      <c>
        <f>(M446*21)/100</f>
      </c>
      <c t="s">
        <v>28</v>
      </c>
    </row>
    <row r="447" spans="1:5" ht="12.75">
      <c r="A447" s="35" t="s">
        <v>56</v>
      </c>
      <c r="E447" s="39" t="s">
        <v>2321</v>
      </c>
    </row>
    <row r="448" spans="1:5" ht="12.75">
      <c r="A448" s="35" t="s">
        <v>57</v>
      </c>
      <c r="E448" s="40" t="s">
        <v>5</v>
      </c>
    </row>
    <row r="449" spans="1:5" ht="12.75">
      <c r="A449" t="s">
        <v>58</v>
      </c>
      <c r="E449" s="39" t="s">
        <v>5</v>
      </c>
    </row>
    <row r="450" spans="1:16" ht="25.5">
      <c r="A450" t="s">
        <v>50</v>
      </c>
      <c s="34" t="s">
        <v>186</v>
      </c>
      <c s="34" t="s">
        <v>2322</v>
      </c>
      <c s="35" t="s">
        <v>5</v>
      </c>
      <c s="6" t="s">
        <v>2323</v>
      </c>
      <c s="36" t="s">
        <v>54</v>
      </c>
      <c s="37">
        <v>4</v>
      </c>
      <c s="36">
        <v>0.014</v>
      </c>
      <c s="36">
        <f>ROUND(G450*H450,6)</f>
      </c>
      <c r="L450" s="38">
        <v>0</v>
      </c>
      <c s="32">
        <f>ROUND(ROUND(L450,2)*ROUND(G450,3),2)</f>
      </c>
      <c s="36" t="s">
        <v>761</v>
      </c>
      <c>
        <f>(M450*21)/100</f>
      </c>
      <c t="s">
        <v>28</v>
      </c>
    </row>
    <row r="451" spans="1:5" ht="25.5">
      <c r="A451" s="35" t="s">
        <v>56</v>
      </c>
      <c r="E451" s="39" t="s">
        <v>2323</v>
      </c>
    </row>
    <row r="452" spans="1:5" ht="12.75">
      <c r="A452" s="35" t="s">
        <v>57</v>
      </c>
      <c r="E452" s="40" t="s">
        <v>5</v>
      </c>
    </row>
    <row r="453" spans="1:5" ht="12.75">
      <c r="A453" t="s">
        <v>58</v>
      </c>
      <c r="E453" s="39" t="s">
        <v>5</v>
      </c>
    </row>
    <row r="454" spans="1:16" ht="38.25">
      <c r="A454" t="s">
        <v>50</v>
      </c>
      <c s="34" t="s">
        <v>189</v>
      </c>
      <c s="34" t="s">
        <v>2324</v>
      </c>
      <c s="35" t="s">
        <v>5</v>
      </c>
      <c s="6" t="s">
        <v>2325</v>
      </c>
      <c s="36" t="s">
        <v>54</v>
      </c>
      <c s="37">
        <v>2</v>
      </c>
      <c s="36">
        <v>0.005</v>
      </c>
      <c s="36">
        <f>ROUND(G454*H454,6)</f>
      </c>
      <c r="L454" s="38">
        <v>0</v>
      </c>
      <c s="32">
        <f>ROUND(ROUND(L454,2)*ROUND(G454,3),2)</f>
      </c>
      <c s="36" t="s">
        <v>55</v>
      </c>
      <c>
        <f>(M454*21)/100</f>
      </c>
      <c t="s">
        <v>28</v>
      </c>
    </row>
    <row r="455" spans="1:5" ht="51">
      <c r="A455" s="35" t="s">
        <v>56</v>
      </c>
      <c r="E455" s="39" t="s">
        <v>2326</v>
      </c>
    </row>
    <row r="456" spans="1:5" ht="12.75">
      <c r="A456" s="35" t="s">
        <v>57</v>
      </c>
      <c r="E456" s="40" t="s">
        <v>5</v>
      </c>
    </row>
    <row r="457" spans="1:5" ht="12.75">
      <c r="A457" t="s">
        <v>58</v>
      </c>
      <c r="E457" s="39" t="s">
        <v>5</v>
      </c>
    </row>
    <row r="458" spans="1:16" ht="25.5">
      <c r="A458" t="s">
        <v>50</v>
      </c>
      <c s="34" t="s">
        <v>192</v>
      </c>
      <c s="34" t="s">
        <v>2327</v>
      </c>
      <c s="35" t="s">
        <v>5</v>
      </c>
      <c s="6" t="s">
        <v>2328</v>
      </c>
      <c s="36" t="s">
        <v>91</v>
      </c>
      <c s="37">
        <v>3</v>
      </c>
      <c s="36">
        <v>0.019569</v>
      </c>
      <c s="36">
        <f>ROUND(G458*H458,6)</f>
      </c>
      <c r="L458" s="38">
        <v>0</v>
      </c>
      <c s="32">
        <f>ROUND(ROUND(L458,2)*ROUND(G458,3),2)</f>
      </c>
      <c s="36" t="s">
        <v>761</v>
      </c>
      <c>
        <f>(M458*21)/100</f>
      </c>
      <c t="s">
        <v>28</v>
      </c>
    </row>
    <row r="459" spans="1:5" ht="25.5">
      <c r="A459" s="35" t="s">
        <v>56</v>
      </c>
      <c r="E459" s="39" t="s">
        <v>2328</v>
      </c>
    </row>
    <row r="460" spans="1:5" ht="12.75">
      <c r="A460" s="35" t="s">
        <v>57</v>
      </c>
      <c r="E460" s="40" t="s">
        <v>5</v>
      </c>
    </row>
    <row r="461" spans="1:5" ht="12.75">
      <c r="A461" t="s">
        <v>58</v>
      </c>
      <c r="E461" s="39" t="s">
        <v>5</v>
      </c>
    </row>
    <row r="462" spans="1:16" ht="12.75">
      <c r="A462" t="s">
        <v>50</v>
      </c>
      <c s="34" t="s">
        <v>195</v>
      </c>
      <c s="34" t="s">
        <v>2329</v>
      </c>
      <c s="35" t="s">
        <v>5</v>
      </c>
      <c s="6" t="s">
        <v>2330</v>
      </c>
      <c s="36" t="s">
        <v>91</v>
      </c>
      <c s="37">
        <v>2</v>
      </c>
      <c s="36">
        <v>0.014515</v>
      </c>
      <c s="36">
        <f>ROUND(G462*H462,6)</f>
      </c>
      <c r="L462" s="38">
        <v>0</v>
      </c>
      <c s="32">
        <f>ROUND(ROUND(L462,2)*ROUND(G462,3),2)</f>
      </c>
      <c s="36" t="s">
        <v>761</v>
      </c>
      <c>
        <f>(M462*21)/100</f>
      </c>
      <c t="s">
        <v>28</v>
      </c>
    </row>
    <row r="463" spans="1:5" ht="12.75">
      <c r="A463" s="35" t="s">
        <v>56</v>
      </c>
      <c r="E463" s="39" t="s">
        <v>2330</v>
      </c>
    </row>
    <row r="464" spans="1:5" ht="12.75">
      <c r="A464" s="35" t="s">
        <v>57</v>
      </c>
      <c r="E464" s="40" t="s">
        <v>5</v>
      </c>
    </row>
    <row r="465" spans="1:5" ht="12.75">
      <c r="A465" t="s">
        <v>58</v>
      </c>
      <c r="E465" s="39" t="s">
        <v>5</v>
      </c>
    </row>
    <row r="466" spans="1:16" ht="25.5">
      <c r="A466" t="s">
        <v>50</v>
      </c>
      <c s="34" t="s">
        <v>198</v>
      </c>
      <c s="34" t="s">
        <v>2331</v>
      </c>
      <c s="35" t="s">
        <v>5</v>
      </c>
      <c s="6" t="s">
        <v>2332</v>
      </c>
      <c s="36" t="s">
        <v>91</v>
      </c>
      <c s="37">
        <v>2</v>
      </c>
      <c s="36">
        <v>0.049366</v>
      </c>
      <c s="36">
        <f>ROUND(G466*H466,6)</f>
      </c>
      <c r="L466" s="38">
        <v>0</v>
      </c>
      <c s="32">
        <f>ROUND(ROUND(L466,2)*ROUND(G466,3),2)</f>
      </c>
      <c s="36" t="s">
        <v>761</v>
      </c>
      <c>
        <f>(M466*21)/100</f>
      </c>
      <c t="s">
        <v>28</v>
      </c>
    </row>
    <row r="467" spans="1:5" ht="25.5">
      <c r="A467" s="35" t="s">
        <v>56</v>
      </c>
      <c r="E467" s="39" t="s">
        <v>2332</v>
      </c>
    </row>
    <row r="468" spans="1:5" ht="12.75">
      <c r="A468" s="35" t="s">
        <v>57</v>
      </c>
      <c r="E468" s="40" t="s">
        <v>5</v>
      </c>
    </row>
    <row r="469" spans="1:5" ht="12.75">
      <c r="A469" t="s">
        <v>58</v>
      </c>
      <c r="E469" s="39" t="s">
        <v>5</v>
      </c>
    </row>
    <row r="470" spans="1:16" ht="25.5">
      <c r="A470" t="s">
        <v>50</v>
      </c>
      <c s="34" t="s">
        <v>201</v>
      </c>
      <c s="34" t="s">
        <v>2333</v>
      </c>
      <c s="35" t="s">
        <v>5</v>
      </c>
      <c s="6" t="s">
        <v>2334</v>
      </c>
      <c s="36" t="s">
        <v>91</v>
      </c>
      <c s="37">
        <v>4</v>
      </c>
      <c s="36">
        <v>0.000518</v>
      </c>
      <c s="36">
        <f>ROUND(G470*H470,6)</f>
      </c>
      <c r="L470" s="38">
        <v>0</v>
      </c>
      <c s="32">
        <f>ROUND(ROUND(L470,2)*ROUND(G470,3),2)</f>
      </c>
      <c s="36" t="s">
        <v>761</v>
      </c>
      <c>
        <f>(M470*21)/100</f>
      </c>
      <c t="s">
        <v>28</v>
      </c>
    </row>
    <row r="471" spans="1:5" ht="25.5">
      <c r="A471" s="35" t="s">
        <v>56</v>
      </c>
      <c r="E471" s="39" t="s">
        <v>2334</v>
      </c>
    </row>
    <row r="472" spans="1:5" ht="12.75">
      <c r="A472" s="35" t="s">
        <v>57</v>
      </c>
      <c r="E472" s="40" t="s">
        <v>5</v>
      </c>
    </row>
    <row r="473" spans="1:5" ht="12.75">
      <c r="A473" t="s">
        <v>58</v>
      </c>
      <c r="E473" s="39" t="s">
        <v>5</v>
      </c>
    </row>
    <row r="474" spans="1:16" ht="12.75">
      <c r="A474" t="s">
        <v>50</v>
      </c>
      <c s="34" t="s">
        <v>204</v>
      </c>
      <c s="34" t="s">
        <v>2335</v>
      </c>
      <c s="35" t="s">
        <v>5</v>
      </c>
      <c s="6" t="s">
        <v>2336</v>
      </c>
      <c s="36" t="s">
        <v>91</v>
      </c>
      <c s="37">
        <v>3</v>
      </c>
      <c s="36">
        <v>0.000518</v>
      </c>
      <c s="36">
        <f>ROUND(G474*H474,6)</f>
      </c>
      <c r="L474" s="38">
        <v>0</v>
      </c>
      <c s="32">
        <f>ROUND(ROUND(L474,2)*ROUND(G474,3),2)</f>
      </c>
      <c s="36" t="s">
        <v>761</v>
      </c>
      <c>
        <f>(M474*21)/100</f>
      </c>
      <c t="s">
        <v>28</v>
      </c>
    </row>
    <row r="475" spans="1:5" ht="12.75">
      <c r="A475" s="35" t="s">
        <v>56</v>
      </c>
      <c r="E475" s="39" t="s">
        <v>2336</v>
      </c>
    </row>
    <row r="476" spans="1:5" ht="12.75">
      <c r="A476" s="35" t="s">
        <v>57</v>
      </c>
      <c r="E476" s="40" t="s">
        <v>5</v>
      </c>
    </row>
    <row r="477" spans="1:5" ht="12.75">
      <c r="A477" t="s">
        <v>58</v>
      </c>
      <c r="E477" s="39" t="s">
        <v>5</v>
      </c>
    </row>
    <row r="478" spans="1:16" ht="25.5">
      <c r="A478" t="s">
        <v>50</v>
      </c>
      <c s="34" t="s">
        <v>207</v>
      </c>
      <c s="34" t="s">
        <v>2337</v>
      </c>
      <c s="35" t="s">
        <v>5</v>
      </c>
      <c s="6" t="s">
        <v>2338</v>
      </c>
      <c s="36" t="s">
        <v>91</v>
      </c>
      <c s="37">
        <v>4</v>
      </c>
      <c s="36">
        <v>0.004935</v>
      </c>
      <c s="36">
        <f>ROUND(G478*H478,6)</f>
      </c>
      <c r="L478" s="38">
        <v>0</v>
      </c>
      <c s="32">
        <f>ROUND(ROUND(L478,2)*ROUND(G478,3),2)</f>
      </c>
      <c s="36" t="s">
        <v>761</v>
      </c>
      <c>
        <f>(M478*21)/100</f>
      </c>
      <c t="s">
        <v>28</v>
      </c>
    </row>
    <row r="479" spans="1:5" ht="25.5">
      <c r="A479" s="35" t="s">
        <v>56</v>
      </c>
      <c r="E479" s="39" t="s">
        <v>2338</v>
      </c>
    </row>
    <row r="480" spans="1:5" ht="12.75">
      <c r="A480" s="35" t="s">
        <v>57</v>
      </c>
      <c r="E480" s="40" t="s">
        <v>5</v>
      </c>
    </row>
    <row r="481" spans="1:5" ht="12.75">
      <c r="A481" t="s">
        <v>58</v>
      </c>
      <c r="E481" s="39" t="s">
        <v>5</v>
      </c>
    </row>
    <row r="482" spans="1:16" ht="25.5">
      <c r="A482" t="s">
        <v>50</v>
      </c>
      <c s="34" t="s">
        <v>210</v>
      </c>
      <c s="34" t="s">
        <v>2339</v>
      </c>
      <c s="35" t="s">
        <v>5</v>
      </c>
      <c s="6" t="s">
        <v>2340</v>
      </c>
      <c s="36" t="s">
        <v>91</v>
      </c>
      <c s="37">
        <v>3</v>
      </c>
      <c s="36">
        <v>0.014749</v>
      </c>
      <c s="36">
        <f>ROUND(G482*H482,6)</f>
      </c>
      <c r="L482" s="38">
        <v>0</v>
      </c>
      <c s="32">
        <f>ROUND(ROUND(L482,2)*ROUND(G482,3),2)</f>
      </c>
      <c s="36" t="s">
        <v>761</v>
      </c>
      <c>
        <f>(M482*21)/100</f>
      </c>
      <c t="s">
        <v>28</v>
      </c>
    </row>
    <row r="483" spans="1:5" ht="25.5">
      <c r="A483" s="35" t="s">
        <v>56</v>
      </c>
      <c r="E483" s="39" t="s">
        <v>2340</v>
      </c>
    </row>
    <row r="484" spans="1:5" ht="12.75">
      <c r="A484" s="35" t="s">
        <v>57</v>
      </c>
      <c r="E484" s="40" t="s">
        <v>5</v>
      </c>
    </row>
    <row r="485" spans="1:5" ht="12.75">
      <c r="A485" t="s">
        <v>58</v>
      </c>
      <c r="E485" s="39" t="s">
        <v>5</v>
      </c>
    </row>
    <row r="486" spans="1:16" ht="12.75">
      <c r="A486" t="s">
        <v>50</v>
      </c>
      <c s="34" t="s">
        <v>213</v>
      </c>
      <c s="34" t="s">
        <v>2341</v>
      </c>
      <c s="35" t="s">
        <v>5</v>
      </c>
      <c s="6" t="s">
        <v>2342</v>
      </c>
      <c s="36" t="s">
        <v>54</v>
      </c>
      <c s="37">
        <v>3</v>
      </c>
      <c s="36">
        <v>0.0003</v>
      </c>
      <c s="36">
        <f>ROUND(G486*H486,6)</f>
      </c>
      <c r="L486" s="38">
        <v>0</v>
      </c>
      <c s="32">
        <f>ROUND(ROUND(L486,2)*ROUND(G486,3),2)</f>
      </c>
      <c s="36" t="s">
        <v>761</v>
      </c>
      <c>
        <f>(M486*21)/100</f>
      </c>
      <c t="s">
        <v>28</v>
      </c>
    </row>
    <row r="487" spans="1:5" ht="12.75">
      <c r="A487" s="35" t="s">
        <v>56</v>
      </c>
      <c r="E487" s="39" t="s">
        <v>2342</v>
      </c>
    </row>
    <row r="488" spans="1:5" ht="12.75">
      <c r="A488" s="35" t="s">
        <v>57</v>
      </c>
      <c r="E488" s="40" t="s">
        <v>5</v>
      </c>
    </row>
    <row r="489" spans="1:5" ht="12.75">
      <c r="A489" t="s">
        <v>58</v>
      </c>
      <c r="E489" s="39" t="s">
        <v>5</v>
      </c>
    </row>
    <row r="490" spans="1:16" ht="12.75">
      <c r="A490" t="s">
        <v>50</v>
      </c>
      <c s="34" t="s">
        <v>216</v>
      </c>
      <c s="34" t="s">
        <v>2343</v>
      </c>
      <c s="35" t="s">
        <v>5</v>
      </c>
      <c s="6" t="s">
        <v>2344</v>
      </c>
      <c s="36" t="s">
        <v>54</v>
      </c>
      <c s="37">
        <v>2</v>
      </c>
      <c s="36">
        <v>0.0003</v>
      </c>
      <c s="36">
        <f>ROUND(G490*H490,6)</f>
      </c>
      <c r="L490" s="38">
        <v>0</v>
      </c>
      <c s="32">
        <f>ROUND(ROUND(L490,2)*ROUND(G490,3),2)</f>
      </c>
      <c s="36" t="s">
        <v>761</v>
      </c>
      <c>
        <f>(M490*21)/100</f>
      </c>
      <c t="s">
        <v>28</v>
      </c>
    </row>
    <row r="491" spans="1:5" ht="12.75">
      <c r="A491" s="35" t="s">
        <v>56</v>
      </c>
      <c r="E491" s="39" t="s">
        <v>2344</v>
      </c>
    </row>
    <row r="492" spans="1:5" ht="12.75">
      <c r="A492" s="35" t="s">
        <v>57</v>
      </c>
      <c r="E492" s="40" t="s">
        <v>5</v>
      </c>
    </row>
    <row r="493" spans="1:5" ht="12.75">
      <c r="A493" t="s">
        <v>58</v>
      </c>
      <c r="E493" s="39" t="s">
        <v>5</v>
      </c>
    </row>
    <row r="494" spans="1:16" ht="25.5">
      <c r="A494" t="s">
        <v>50</v>
      </c>
      <c s="34" t="s">
        <v>218</v>
      </c>
      <c s="34" t="s">
        <v>2345</v>
      </c>
      <c s="35" t="s">
        <v>5</v>
      </c>
      <c s="6" t="s">
        <v>2346</v>
      </c>
      <c s="36" t="s">
        <v>91</v>
      </c>
      <c s="37">
        <v>3</v>
      </c>
      <c s="36">
        <v>0.00066</v>
      </c>
      <c s="36">
        <f>ROUND(G494*H494,6)</f>
      </c>
      <c r="L494" s="38">
        <v>0</v>
      </c>
      <c s="32">
        <f>ROUND(ROUND(L494,2)*ROUND(G494,3),2)</f>
      </c>
      <c s="36" t="s">
        <v>761</v>
      </c>
      <c>
        <f>(M494*21)/100</f>
      </c>
      <c t="s">
        <v>28</v>
      </c>
    </row>
    <row r="495" spans="1:5" ht="25.5">
      <c r="A495" s="35" t="s">
        <v>56</v>
      </c>
      <c r="E495" s="39" t="s">
        <v>2346</v>
      </c>
    </row>
    <row r="496" spans="1:5" ht="12.75">
      <c r="A496" s="35" t="s">
        <v>57</v>
      </c>
      <c r="E496" s="40" t="s">
        <v>5</v>
      </c>
    </row>
    <row r="497" spans="1:5" ht="12.75">
      <c r="A497" t="s">
        <v>58</v>
      </c>
      <c r="E497" s="39" t="s">
        <v>5</v>
      </c>
    </row>
    <row r="498" spans="1:16" ht="12.75">
      <c r="A498" t="s">
        <v>50</v>
      </c>
      <c s="34" t="s">
        <v>222</v>
      </c>
      <c s="34" t="s">
        <v>2347</v>
      </c>
      <c s="35" t="s">
        <v>5</v>
      </c>
      <c s="6" t="s">
        <v>2348</v>
      </c>
      <c s="36" t="s">
        <v>54</v>
      </c>
      <c s="37">
        <v>3</v>
      </c>
      <c s="36">
        <v>0.01</v>
      </c>
      <c s="36">
        <f>ROUND(G498*H498,6)</f>
      </c>
      <c r="L498" s="38">
        <v>0</v>
      </c>
      <c s="32">
        <f>ROUND(ROUND(L498,2)*ROUND(G498,3),2)</f>
      </c>
      <c s="36" t="s">
        <v>761</v>
      </c>
      <c>
        <f>(M498*21)/100</f>
      </c>
      <c t="s">
        <v>28</v>
      </c>
    </row>
    <row r="499" spans="1:5" ht="12.75">
      <c r="A499" s="35" t="s">
        <v>56</v>
      </c>
      <c r="E499" s="39" t="s">
        <v>2348</v>
      </c>
    </row>
    <row r="500" spans="1:5" ht="12.75">
      <c r="A500" s="35" t="s">
        <v>57</v>
      </c>
      <c r="E500" s="40" t="s">
        <v>5</v>
      </c>
    </row>
    <row r="501" spans="1:5" ht="12.75">
      <c r="A501" t="s">
        <v>58</v>
      </c>
      <c r="E501" s="39" t="s">
        <v>5</v>
      </c>
    </row>
    <row r="502" spans="1:16" ht="12.75">
      <c r="A502" t="s">
        <v>50</v>
      </c>
      <c s="34" t="s">
        <v>225</v>
      </c>
      <c s="34" t="s">
        <v>2349</v>
      </c>
      <c s="35" t="s">
        <v>5</v>
      </c>
      <c s="6" t="s">
        <v>2350</v>
      </c>
      <c s="36" t="s">
        <v>54</v>
      </c>
      <c s="37">
        <v>6</v>
      </c>
      <c s="36">
        <v>0.00109</v>
      </c>
      <c s="36">
        <f>ROUND(G502*H502,6)</f>
      </c>
      <c r="L502" s="38">
        <v>0</v>
      </c>
      <c s="32">
        <f>ROUND(ROUND(L502,2)*ROUND(G502,3),2)</f>
      </c>
      <c s="36" t="s">
        <v>55</v>
      </c>
      <c>
        <f>(M502*21)/100</f>
      </c>
      <c t="s">
        <v>28</v>
      </c>
    </row>
    <row r="503" spans="1:5" ht="12.75">
      <c r="A503" s="35" t="s">
        <v>56</v>
      </c>
      <c r="E503" s="39" t="s">
        <v>2350</v>
      </c>
    </row>
    <row r="504" spans="1:5" ht="12.75">
      <c r="A504" s="35" t="s">
        <v>57</v>
      </c>
      <c r="E504" s="40" t="s">
        <v>5</v>
      </c>
    </row>
    <row r="505" spans="1:5" ht="12.75">
      <c r="A505" t="s">
        <v>58</v>
      </c>
      <c r="E505" s="39" t="s">
        <v>5</v>
      </c>
    </row>
    <row r="506" spans="1:16" ht="12.75">
      <c r="A506" t="s">
        <v>50</v>
      </c>
      <c s="34" t="s">
        <v>230</v>
      </c>
      <c s="34" t="s">
        <v>2351</v>
      </c>
      <c s="35" t="s">
        <v>5</v>
      </c>
      <c s="6" t="s">
        <v>2352</v>
      </c>
      <c s="36" t="s">
        <v>91</v>
      </c>
      <c s="37">
        <v>50</v>
      </c>
      <c s="36">
        <v>9E-05</v>
      </c>
      <c s="36">
        <f>ROUND(G506*H506,6)</f>
      </c>
      <c r="L506" s="38">
        <v>0</v>
      </c>
      <c s="32">
        <f>ROUND(ROUND(L506,2)*ROUND(G506,3),2)</f>
      </c>
      <c s="36" t="s">
        <v>761</v>
      </c>
      <c>
        <f>(M506*21)/100</f>
      </c>
      <c t="s">
        <v>28</v>
      </c>
    </row>
    <row r="507" spans="1:5" ht="12.75">
      <c r="A507" s="35" t="s">
        <v>56</v>
      </c>
      <c r="E507" s="39" t="s">
        <v>2352</v>
      </c>
    </row>
    <row r="508" spans="1:5" ht="12.75">
      <c r="A508" s="35" t="s">
        <v>57</v>
      </c>
      <c r="E508" s="40" t="s">
        <v>5</v>
      </c>
    </row>
    <row r="509" spans="1:5" ht="12.75">
      <c r="A509" t="s">
        <v>58</v>
      </c>
      <c r="E509" s="39" t="s">
        <v>5</v>
      </c>
    </row>
    <row r="510" spans="1:16" ht="12.75">
      <c r="A510" t="s">
        <v>50</v>
      </c>
      <c s="34" t="s">
        <v>233</v>
      </c>
      <c s="34" t="s">
        <v>2353</v>
      </c>
      <c s="35" t="s">
        <v>5</v>
      </c>
      <c s="6" t="s">
        <v>2354</v>
      </c>
      <c s="36" t="s">
        <v>54</v>
      </c>
      <c s="37">
        <v>50</v>
      </c>
      <c s="36">
        <v>0.00031</v>
      </c>
      <c s="36">
        <f>ROUND(G510*H510,6)</f>
      </c>
      <c r="L510" s="38">
        <v>0</v>
      </c>
      <c s="32">
        <f>ROUND(ROUND(L510,2)*ROUND(G510,3),2)</f>
      </c>
      <c s="36" t="s">
        <v>761</v>
      </c>
      <c>
        <f>(M510*21)/100</f>
      </c>
      <c t="s">
        <v>28</v>
      </c>
    </row>
    <row r="511" spans="1:5" ht="12.75">
      <c r="A511" s="35" t="s">
        <v>56</v>
      </c>
      <c r="E511" s="39" t="s">
        <v>2354</v>
      </c>
    </row>
    <row r="512" spans="1:5" ht="12.75">
      <c r="A512" s="35" t="s">
        <v>57</v>
      </c>
      <c r="E512" s="40" t="s">
        <v>5</v>
      </c>
    </row>
    <row r="513" spans="1:5" ht="12.75">
      <c r="A513" t="s">
        <v>58</v>
      </c>
      <c r="E513" s="39" t="s">
        <v>5</v>
      </c>
    </row>
    <row r="514" spans="1:16" ht="25.5">
      <c r="A514" t="s">
        <v>50</v>
      </c>
      <c s="34" t="s">
        <v>236</v>
      </c>
      <c s="34" t="s">
        <v>2355</v>
      </c>
      <c s="35" t="s">
        <v>5</v>
      </c>
      <c s="6" t="s">
        <v>2356</v>
      </c>
      <c s="36" t="s">
        <v>91</v>
      </c>
      <c s="37">
        <v>3</v>
      </c>
      <c s="36">
        <v>0.00172</v>
      </c>
      <c s="36">
        <f>ROUND(G514*H514,6)</f>
      </c>
      <c r="L514" s="38">
        <v>0</v>
      </c>
      <c s="32">
        <f>ROUND(ROUND(L514,2)*ROUND(G514,3),2)</f>
      </c>
      <c s="36" t="s">
        <v>761</v>
      </c>
      <c>
        <f>(M514*21)/100</f>
      </c>
      <c t="s">
        <v>28</v>
      </c>
    </row>
    <row r="515" spans="1:5" ht="25.5">
      <c r="A515" s="35" t="s">
        <v>56</v>
      </c>
      <c r="E515" s="39" t="s">
        <v>2356</v>
      </c>
    </row>
    <row r="516" spans="1:5" ht="12.75">
      <c r="A516" s="35" t="s">
        <v>57</v>
      </c>
      <c r="E516" s="40" t="s">
        <v>5</v>
      </c>
    </row>
    <row r="517" spans="1:5" ht="12.75">
      <c r="A517" t="s">
        <v>58</v>
      </c>
      <c r="E517" s="39" t="s">
        <v>5</v>
      </c>
    </row>
    <row r="518" spans="1:16" ht="12.75">
      <c r="A518" t="s">
        <v>50</v>
      </c>
      <c s="34" t="s">
        <v>239</v>
      </c>
      <c s="34" t="s">
        <v>2357</v>
      </c>
      <c s="35" t="s">
        <v>5</v>
      </c>
      <c s="6" t="s">
        <v>2358</v>
      </c>
      <c s="36" t="s">
        <v>91</v>
      </c>
      <c s="37">
        <v>14</v>
      </c>
      <c s="36">
        <v>0.0018</v>
      </c>
      <c s="36">
        <f>ROUND(G518*H518,6)</f>
      </c>
      <c r="L518" s="38">
        <v>0</v>
      </c>
      <c s="32">
        <f>ROUND(ROUND(L518,2)*ROUND(G518,3),2)</f>
      </c>
      <c s="36" t="s">
        <v>761</v>
      </c>
      <c>
        <f>(M518*21)/100</f>
      </c>
      <c t="s">
        <v>28</v>
      </c>
    </row>
    <row r="519" spans="1:5" ht="12.75">
      <c r="A519" s="35" t="s">
        <v>56</v>
      </c>
      <c r="E519" s="39" t="s">
        <v>2358</v>
      </c>
    </row>
    <row r="520" spans="1:5" ht="12.75">
      <c r="A520" s="35" t="s">
        <v>57</v>
      </c>
      <c r="E520" s="40" t="s">
        <v>5</v>
      </c>
    </row>
    <row r="521" spans="1:5" ht="12.75">
      <c r="A521" t="s">
        <v>58</v>
      </c>
      <c r="E521" s="39" t="s">
        <v>5</v>
      </c>
    </row>
    <row r="522" spans="1:16" ht="12.75">
      <c r="A522" t="s">
        <v>50</v>
      </c>
      <c s="34" t="s">
        <v>242</v>
      </c>
      <c s="34" t="s">
        <v>2359</v>
      </c>
      <c s="35" t="s">
        <v>5</v>
      </c>
      <c s="6" t="s">
        <v>2360</v>
      </c>
      <c s="36" t="s">
        <v>54</v>
      </c>
      <c s="37">
        <v>1</v>
      </c>
      <c s="36">
        <v>4E-05</v>
      </c>
      <c s="36">
        <f>ROUND(G522*H522,6)</f>
      </c>
      <c r="L522" s="38">
        <v>0</v>
      </c>
      <c s="32">
        <f>ROUND(ROUND(L522,2)*ROUND(G522,3),2)</f>
      </c>
      <c s="36" t="s">
        <v>55</v>
      </c>
      <c>
        <f>(M522*21)/100</f>
      </c>
      <c t="s">
        <v>28</v>
      </c>
    </row>
    <row r="523" spans="1:5" ht="12.75">
      <c r="A523" s="35" t="s">
        <v>56</v>
      </c>
      <c r="E523" s="39" t="s">
        <v>2360</v>
      </c>
    </row>
    <row r="524" spans="1:5" ht="12.75">
      <c r="A524" s="35" t="s">
        <v>57</v>
      </c>
      <c r="E524" s="40" t="s">
        <v>5</v>
      </c>
    </row>
    <row r="525" spans="1:5" ht="12.75">
      <c r="A525" t="s">
        <v>58</v>
      </c>
      <c r="E525" s="39" t="s">
        <v>5</v>
      </c>
    </row>
    <row r="526" spans="1:16" ht="12.75">
      <c r="A526" t="s">
        <v>50</v>
      </c>
      <c s="34" t="s">
        <v>245</v>
      </c>
      <c s="34" t="s">
        <v>2361</v>
      </c>
      <c s="35" t="s">
        <v>5</v>
      </c>
      <c s="6" t="s">
        <v>2362</v>
      </c>
      <c s="36" t="s">
        <v>54</v>
      </c>
      <c s="37">
        <v>1</v>
      </c>
      <c s="36">
        <v>0.00159</v>
      </c>
      <c s="36">
        <f>ROUND(G526*H526,6)</f>
      </c>
      <c r="L526" s="38">
        <v>0</v>
      </c>
      <c s="32">
        <f>ROUND(ROUND(L526,2)*ROUND(G526,3),2)</f>
      </c>
      <c s="36" t="s">
        <v>761</v>
      </c>
      <c>
        <f>(M526*21)/100</f>
      </c>
      <c t="s">
        <v>28</v>
      </c>
    </row>
    <row r="527" spans="1:5" ht="12.75">
      <c r="A527" s="35" t="s">
        <v>56</v>
      </c>
      <c r="E527" s="39" t="s">
        <v>2362</v>
      </c>
    </row>
    <row r="528" spans="1:5" ht="12.75">
      <c r="A528" s="35" t="s">
        <v>57</v>
      </c>
      <c r="E528" s="40" t="s">
        <v>5</v>
      </c>
    </row>
    <row r="529" spans="1:5" ht="12.75">
      <c r="A529" t="s">
        <v>58</v>
      </c>
      <c r="E529" s="39" t="s">
        <v>5</v>
      </c>
    </row>
    <row r="530" spans="1:16" ht="12.75">
      <c r="A530" t="s">
        <v>50</v>
      </c>
      <c s="34" t="s">
        <v>248</v>
      </c>
      <c s="34" t="s">
        <v>2359</v>
      </c>
      <c s="35" t="s">
        <v>80</v>
      </c>
      <c s="6" t="s">
        <v>2360</v>
      </c>
      <c s="36" t="s">
        <v>54</v>
      </c>
      <c s="37">
        <v>2</v>
      </c>
      <c s="36">
        <v>4E-05</v>
      </c>
      <c s="36">
        <f>ROUND(G530*H530,6)</f>
      </c>
      <c r="L530" s="38">
        <v>0</v>
      </c>
      <c s="32">
        <f>ROUND(ROUND(L530,2)*ROUND(G530,3),2)</f>
      </c>
      <c s="36" t="s">
        <v>55</v>
      </c>
      <c>
        <f>(M530*21)/100</f>
      </c>
      <c t="s">
        <v>28</v>
      </c>
    </row>
    <row r="531" spans="1:5" ht="12.75">
      <c r="A531" s="35" t="s">
        <v>56</v>
      </c>
      <c r="E531" s="39" t="s">
        <v>2360</v>
      </c>
    </row>
    <row r="532" spans="1:5" ht="12.75">
      <c r="A532" s="35" t="s">
        <v>57</v>
      </c>
      <c r="E532" s="40" t="s">
        <v>5</v>
      </c>
    </row>
    <row r="533" spans="1:5" ht="12.75">
      <c r="A533" t="s">
        <v>58</v>
      </c>
      <c r="E533" s="39" t="s">
        <v>5</v>
      </c>
    </row>
    <row r="534" spans="1:16" ht="12.75">
      <c r="A534" t="s">
        <v>50</v>
      </c>
      <c s="34" t="s">
        <v>251</v>
      </c>
      <c s="34" t="s">
        <v>2363</v>
      </c>
      <c s="35" t="s">
        <v>5</v>
      </c>
      <c s="6" t="s">
        <v>2364</v>
      </c>
      <c s="36" t="s">
        <v>54</v>
      </c>
      <c s="37">
        <v>2</v>
      </c>
      <c s="36">
        <v>0.00243</v>
      </c>
      <c s="36">
        <f>ROUND(G534*H534,6)</f>
      </c>
      <c r="L534" s="38">
        <v>0</v>
      </c>
      <c s="32">
        <f>ROUND(ROUND(L534,2)*ROUND(G534,3),2)</f>
      </c>
      <c s="36" t="s">
        <v>761</v>
      </c>
      <c>
        <f>(M534*21)/100</f>
      </c>
      <c t="s">
        <v>28</v>
      </c>
    </row>
    <row r="535" spans="1:5" ht="12.75">
      <c r="A535" s="35" t="s">
        <v>56</v>
      </c>
      <c r="E535" s="39" t="s">
        <v>2364</v>
      </c>
    </row>
    <row r="536" spans="1:5" ht="12.75">
      <c r="A536" s="35" t="s">
        <v>57</v>
      </c>
      <c r="E536" s="40" t="s">
        <v>5</v>
      </c>
    </row>
    <row r="537" spans="1:5" ht="12.75">
      <c r="A537" t="s">
        <v>58</v>
      </c>
      <c r="E537" s="39" t="s">
        <v>5</v>
      </c>
    </row>
    <row r="538" spans="1:16" ht="12.75">
      <c r="A538" t="s">
        <v>50</v>
      </c>
      <c s="34" t="s">
        <v>254</v>
      </c>
      <c s="34" t="s">
        <v>2365</v>
      </c>
      <c s="35" t="s">
        <v>5</v>
      </c>
      <c s="6" t="s">
        <v>2366</v>
      </c>
      <c s="36" t="s">
        <v>91</v>
      </c>
      <c s="37">
        <v>3</v>
      </c>
      <c s="36">
        <v>0.00196</v>
      </c>
      <c s="36">
        <f>ROUND(G538*H538,6)</f>
      </c>
      <c r="L538" s="38">
        <v>0</v>
      </c>
      <c s="32">
        <f>ROUND(ROUND(L538,2)*ROUND(G538,3),2)</f>
      </c>
      <c s="36" t="s">
        <v>761</v>
      </c>
      <c>
        <f>(M538*21)/100</f>
      </c>
      <c t="s">
        <v>28</v>
      </c>
    </row>
    <row r="539" spans="1:5" ht="12.75">
      <c r="A539" s="35" t="s">
        <v>56</v>
      </c>
      <c r="E539" s="39" t="s">
        <v>2366</v>
      </c>
    </row>
    <row r="540" spans="1:5" ht="12.75">
      <c r="A540" s="35" t="s">
        <v>57</v>
      </c>
      <c r="E540" s="40" t="s">
        <v>5</v>
      </c>
    </row>
    <row r="541" spans="1:5" ht="12.75">
      <c r="A541" t="s">
        <v>58</v>
      </c>
      <c r="E541" s="39" t="s">
        <v>5</v>
      </c>
    </row>
    <row r="542" spans="1:16" ht="12.75">
      <c r="A542" t="s">
        <v>50</v>
      </c>
      <c s="34" t="s">
        <v>257</v>
      </c>
      <c s="34" t="s">
        <v>2367</v>
      </c>
      <c s="35" t="s">
        <v>5</v>
      </c>
      <c s="6" t="s">
        <v>2368</v>
      </c>
      <c s="36" t="s">
        <v>54</v>
      </c>
      <c s="37">
        <v>2</v>
      </c>
      <c s="36">
        <v>0.000125</v>
      </c>
      <c s="36">
        <f>ROUND(G542*H542,6)</f>
      </c>
      <c r="L542" s="38">
        <v>0</v>
      </c>
      <c s="32">
        <f>ROUND(ROUND(L542,2)*ROUND(G542,3),2)</f>
      </c>
      <c s="36" t="s">
        <v>761</v>
      </c>
      <c>
        <f>(M542*21)/100</f>
      </c>
      <c t="s">
        <v>28</v>
      </c>
    </row>
    <row r="543" spans="1:5" ht="12.75">
      <c r="A543" s="35" t="s">
        <v>56</v>
      </c>
      <c r="E543" s="39" t="s">
        <v>2368</v>
      </c>
    </row>
    <row r="544" spans="1:5" ht="12.75">
      <c r="A544" s="35" t="s">
        <v>57</v>
      </c>
      <c r="E544" s="40" t="s">
        <v>5</v>
      </c>
    </row>
    <row r="545" spans="1:5" ht="12.75">
      <c r="A545" t="s">
        <v>58</v>
      </c>
      <c r="E545" s="39" t="s">
        <v>5</v>
      </c>
    </row>
    <row r="546" spans="1:16" ht="12.75">
      <c r="A546" t="s">
        <v>50</v>
      </c>
      <c s="34" t="s">
        <v>260</v>
      </c>
      <c s="34" t="s">
        <v>2369</v>
      </c>
      <c s="35" t="s">
        <v>5</v>
      </c>
      <c s="6" t="s">
        <v>2370</v>
      </c>
      <c s="36" t="s">
        <v>54</v>
      </c>
      <c s="37">
        <v>2</v>
      </c>
      <c s="36">
        <v>0.00538</v>
      </c>
      <c s="36">
        <f>ROUND(G546*H546,6)</f>
      </c>
      <c r="L546" s="38">
        <v>0</v>
      </c>
      <c s="32">
        <f>ROUND(ROUND(L546,2)*ROUND(G546,3),2)</f>
      </c>
      <c s="36" t="s">
        <v>761</v>
      </c>
      <c>
        <f>(M546*21)/100</f>
      </c>
      <c t="s">
        <v>28</v>
      </c>
    </row>
    <row r="547" spans="1:5" ht="12.75">
      <c r="A547" s="35" t="s">
        <v>56</v>
      </c>
      <c r="E547" s="39" t="s">
        <v>2370</v>
      </c>
    </row>
    <row r="548" spans="1:5" ht="12.75">
      <c r="A548" s="35" t="s">
        <v>57</v>
      </c>
      <c r="E548" s="40" t="s">
        <v>5</v>
      </c>
    </row>
    <row r="549" spans="1:5" ht="12.75">
      <c r="A549" t="s">
        <v>58</v>
      </c>
      <c r="E549" s="39" t="s">
        <v>5</v>
      </c>
    </row>
    <row r="550" spans="1:16" ht="12.75">
      <c r="A550" t="s">
        <v>50</v>
      </c>
      <c s="34" t="s">
        <v>263</v>
      </c>
      <c s="34" t="s">
        <v>2371</v>
      </c>
      <c s="35" t="s">
        <v>5</v>
      </c>
      <c s="6" t="s">
        <v>2372</v>
      </c>
      <c s="36" t="s">
        <v>54</v>
      </c>
      <c s="37">
        <v>14</v>
      </c>
      <c s="36">
        <v>0.000238</v>
      </c>
      <c s="36">
        <f>ROUND(G550*H550,6)</f>
      </c>
      <c r="L550" s="38">
        <v>0</v>
      </c>
      <c s="32">
        <f>ROUND(ROUND(L550,2)*ROUND(G550,3),2)</f>
      </c>
      <c s="36" t="s">
        <v>761</v>
      </c>
      <c>
        <f>(M550*21)/100</f>
      </c>
      <c t="s">
        <v>28</v>
      </c>
    </row>
    <row r="551" spans="1:5" ht="12.75">
      <c r="A551" s="35" t="s">
        <v>56</v>
      </c>
      <c r="E551" s="39" t="s">
        <v>2372</v>
      </c>
    </row>
    <row r="552" spans="1:5" ht="12.75">
      <c r="A552" s="35" t="s">
        <v>57</v>
      </c>
      <c r="E552" s="40" t="s">
        <v>5</v>
      </c>
    </row>
    <row r="553" spans="1:5" ht="12.75">
      <c r="A553" t="s">
        <v>58</v>
      </c>
      <c r="E553" s="39" t="s">
        <v>5</v>
      </c>
    </row>
    <row r="554" spans="1:16" ht="12.75">
      <c r="A554" t="s">
        <v>50</v>
      </c>
      <c s="34" t="s">
        <v>266</v>
      </c>
      <c s="34" t="s">
        <v>2373</v>
      </c>
      <c s="35" t="s">
        <v>5</v>
      </c>
      <c s="6" t="s">
        <v>2374</v>
      </c>
      <c s="36" t="s">
        <v>54</v>
      </c>
      <c s="37">
        <v>4</v>
      </c>
      <c s="36">
        <v>0.000278</v>
      </c>
      <c s="36">
        <f>ROUND(G554*H554,6)</f>
      </c>
      <c r="L554" s="38">
        <v>0</v>
      </c>
      <c s="32">
        <f>ROUND(ROUND(L554,2)*ROUND(G554,3),2)</f>
      </c>
      <c s="36" t="s">
        <v>761</v>
      </c>
      <c>
        <f>(M554*21)/100</f>
      </c>
      <c t="s">
        <v>28</v>
      </c>
    </row>
    <row r="555" spans="1:5" ht="12.75">
      <c r="A555" s="35" t="s">
        <v>56</v>
      </c>
      <c r="E555" s="39" t="s">
        <v>2374</v>
      </c>
    </row>
    <row r="556" spans="1:5" ht="12.75">
      <c r="A556" s="35" t="s">
        <v>57</v>
      </c>
      <c r="E556" s="40" t="s">
        <v>5</v>
      </c>
    </row>
    <row r="557" spans="1:5" ht="12.75">
      <c r="A557" t="s">
        <v>58</v>
      </c>
      <c r="E557" s="39" t="s">
        <v>5</v>
      </c>
    </row>
    <row r="558" spans="1:16" ht="25.5">
      <c r="A558" t="s">
        <v>50</v>
      </c>
      <c s="34" t="s">
        <v>270</v>
      </c>
      <c s="34" t="s">
        <v>2375</v>
      </c>
      <c s="35" t="s">
        <v>5</v>
      </c>
      <c s="6" t="s">
        <v>2376</v>
      </c>
      <c s="36" t="s">
        <v>54</v>
      </c>
      <c s="37">
        <v>3</v>
      </c>
      <c s="36">
        <v>0.00101</v>
      </c>
      <c s="36">
        <f>ROUND(G558*H558,6)</f>
      </c>
      <c r="L558" s="38">
        <v>0</v>
      </c>
      <c s="32">
        <f>ROUND(ROUND(L558,2)*ROUND(G558,3),2)</f>
      </c>
      <c s="36" t="s">
        <v>761</v>
      </c>
      <c>
        <f>(M558*21)/100</f>
      </c>
      <c t="s">
        <v>28</v>
      </c>
    </row>
    <row r="559" spans="1:5" ht="25.5">
      <c r="A559" s="35" t="s">
        <v>56</v>
      </c>
      <c r="E559" s="39" t="s">
        <v>2376</v>
      </c>
    </row>
    <row r="560" spans="1:5" ht="12.75">
      <c r="A560" s="35" t="s">
        <v>57</v>
      </c>
      <c r="E560" s="40" t="s">
        <v>5</v>
      </c>
    </row>
    <row r="561" spans="1:5" ht="12.75">
      <c r="A561" t="s">
        <v>58</v>
      </c>
      <c r="E561" s="39" t="s">
        <v>5</v>
      </c>
    </row>
    <row r="562" spans="1:16" ht="25.5">
      <c r="A562" t="s">
        <v>50</v>
      </c>
      <c s="34" t="s">
        <v>272</v>
      </c>
      <c s="34" t="s">
        <v>2377</v>
      </c>
      <c s="35" t="s">
        <v>5</v>
      </c>
      <c s="6" t="s">
        <v>2378</v>
      </c>
      <c s="36" t="s">
        <v>54</v>
      </c>
      <c s="37">
        <v>2</v>
      </c>
      <c s="36">
        <v>0.000472</v>
      </c>
      <c s="36">
        <f>ROUND(G562*H562,6)</f>
      </c>
      <c r="L562" s="38">
        <v>0</v>
      </c>
      <c s="32">
        <f>ROUND(ROUND(L562,2)*ROUND(G562,3),2)</f>
      </c>
      <c s="36" t="s">
        <v>761</v>
      </c>
      <c>
        <f>(M562*21)/100</f>
      </c>
      <c t="s">
        <v>28</v>
      </c>
    </row>
    <row r="563" spans="1:5" ht="25.5">
      <c r="A563" s="35" t="s">
        <v>56</v>
      </c>
      <c r="E563" s="39" t="s">
        <v>2378</v>
      </c>
    </row>
    <row r="564" spans="1:5" ht="12.75">
      <c r="A564" s="35" t="s">
        <v>57</v>
      </c>
      <c r="E564" s="40" t="s">
        <v>5</v>
      </c>
    </row>
    <row r="565" spans="1:5" ht="12.75">
      <c r="A565" t="s">
        <v>58</v>
      </c>
      <c r="E565" s="39" t="s">
        <v>5</v>
      </c>
    </row>
    <row r="566" spans="1:16" ht="12.75">
      <c r="A566" t="s">
        <v>50</v>
      </c>
      <c s="34" t="s">
        <v>275</v>
      </c>
      <c s="34" t="s">
        <v>2379</v>
      </c>
      <c s="35" t="s">
        <v>5</v>
      </c>
      <c s="6" t="s">
        <v>2380</v>
      </c>
      <c s="36" t="s">
        <v>54</v>
      </c>
      <c s="37">
        <v>1</v>
      </c>
      <c s="36">
        <v>0.000275</v>
      </c>
      <c s="36">
        <f>ROUND(G566*H566,6)</f>
      </c>
      <c r="L566" s="38">
        <v>0</v>
      </c>
      <c s="32">
        <f>ROUND(ROUND(L566,2)*ROUND(G566,3),2)</f>
      </c>
      <c s="36" t="s">
        <v>761</v>
      </c>
      <c>
        <f>(M566*21)/100</f>
      </c>
      <c t="s">
        <v>28</v>
      </c>
    </row>
    <row r="567" spans="1:5" ht="12.75">
      <c r="A567" s="35" t="s">
        <v>56</v>
      </c>
      <c r="E567" s="39" t="s">
        <v>2380</v>
      </c>
    </row>
    <row r="568" spans="1:5" ht="12.75">
      <c r="A568" s="35" t="s">
        <v>57</v>
      </c>
      <c r="E568" s="40" t="s">
        <v>5</v>
      </c>
    </row>
    <row r="569" spans="1:5" ht="12.75">
      <c r="A569" t="s">
        <v>58</v>
      </c>
      <c r="E569" s="39" t="s">
        <v>5</v>
      </c>
    </row>
    <row r="570" spans="1:16" ht="25.5">
      <c r="A570" t="s">
        <v>50</v>
      </c>
      <c s="34" t="s">
        <v>278</v>
      </c>
      <c s="34" t="s">
        <v>2381</v>
      </c>
      <c s="35" t="s">
        <v>5</v>
      </c>
      <c s="6" t="s">
        <v>2382</v>
      </c>
      <c s="36" t="s">
        <v>54</v>
      </c>
      <c s="37">
        <v>5</v>
      </c>
      <c s="36">
        <v>0.000182</v>
      </c>
      <c s="36">
        <f>ROUND(G570*H570,6)</f>
      </c>
      <c r="L570" s="38">
        <v>0</v>
      </c>
      <c s="32">
        <f>ROUND(ROUND(L570,2)*ROUND(G570,3),2)</f>
      </c>
      <c s="36" t="s">
        <v>761</v>
      </c>
      <c>
        <f>(M570*21)/100</f>
      </c>
      <c t="s">
        <v>28</v>
      </c>
    </row>
    <row r="571" spans="1:5" ht="25.5">
      <c r="A571" s="35" t="s">
        <v>56</v>
      </c>
      <c r="E571" s="39" t="s">
        <v>2382</v>
      </c>
    </row>
    <row r="572" spans="1:5" ht="12.75">
      <c r="A572" s="35" t="s">
        <v>57</v>
      </c>
      <c r="E572" s="40" t="s">
        <v>5</v>
      </c>
    </row>
    <row r="573" spans="1:5" ht="12.75">
      <c r="A573" t="s">
        <v>58</v>
      </c>
      <c r="E573" s="39" t="s">
        <v>5</v>
      </c>
    </row>
    <row r="574" spans="1:16" ht="12.75">
      <c r="A574" t="s">
        <v>50</v>
      </c>
      <c s="34" t="s">
        <v>281</v>
      </c>
      <c s="34" t="s">
        <v>2383</v>
      </c>
      <c s="35" t="s">
        <v>5</v>
      </c>
      <c s="6" t="s">
        <v>2384</v>
      </c>
      <c s="36" t="s">
        <v>54</v>
      </c>
      <c s="37">
        <v>5</v>
      </c>
      <c s="36">
        <v>0.0004</v>
      </c>
      <c s="36">
        <f>ROUND(G574*H574,6)</f>
      </c>
      <c r="L574" s="38">
        <v>0</v>
      </c>
      <c s="32">
        <f>ROUND(ROUND(L574,2)*ROUND(G574,3),2)</f>
      </c>
      <c s="36" t="s">
        <v>55</v>
      </c>
      <c>
        <f>(M574*21)/100</f>
      </c>
      <c t="s">
        <v>28</v>
      </c>
    </row>
    <row r="575" spans="1:5" ht="12.75">
      <c r="A575" s="35" t="s">
        <v>56</v>
      </c>
      <c r="E575" s="39" t="s">
        <v>2384</v>
      </c>
    </row>
    <row r="576" spans="1:5" ht="12.75">
      <c r="A576" s="35" t="s">
        <v>57</v>
      </c>
      <c r="E576" s="40" t="s">
        <v>5</v>
      </c>
    </row>
    <row r="577" spans="1:5" ht="12.75">
      <c r="A577" t="s">
        <v>58</v>
      </c>
      <c r="E577" s="39" t="s">
        <v>5</v>
      </c>
    </row>
    <row r="578" spans="1:16" ht="12.75">
      <c r="A578" t="s">
        <v>50</v>
      </c>
      <c s="34" t="s">
        <v>284</v>
      </c>
      <c s="34" t="s">
        <v>2385</v>
      </c>
      <c s="35" t="s">
        <v>5</v>
      </c>
      <c s="6" t="s">
        <v>2386</v>
      </c>
      <c s="36" t="s">
        <v>54</v>
      </c>
      <c s="37">
        <v>14</v>
      </c>
      <c s="36">
        <v>0</v>
      </c>
      <c s="36">
        <f>ROUND(G578*H578,6)</f>
      </c>
      <c r="L578" s="38">
        <v>0</v>
      </c>
      <c s="32">
        <f>ROUND(ROUND(L578,2)*ROUND(G578,3),2)</f>
      </c>
      <c s="36" t="s">
        <v>55</v>
      </c>
      <c>
        <f>(M578*21)/100</f>
      </c>
      <c t="s">
        <v>28</v>
      </c>
    </row>
    <row r="579" spans="1:5" ht="12.75">
      <c r="A579" s="35" t="s">
        <v>56</v>
      </c>
      <c r="E579" s="39" t="s">
        <v>2386</v>
      </c>
    </row>
    <row r="580" spans="1:5" ht="12.75">
      <c r="A580" s="35" t="s">
        <v>57</v>
      </c>
      <c r="E580" s="40" t="s">
        <v>5</v>
      </c>
    </row>
    <row r="581" spans="1:5" ht="12.75">
      <c r="A581" t="s">
        <v>58</v>
      </c>
      <c r="E581" s="39" t="s">
        <v>5</v>
      </c>
    </row>
    <row r="582" spans="1:16" ht="12.75">
      <c r="A582" t="s">
        <v>50</v>
      </c>
      <c s="34" t="s">
        <v>287</v>
      </c>
      <c s="34" t="s">
        <v>2387</v>
      </c>
      <c s="35" t="s">
        <v>5</v>
      </c>
      <c s="6" t="s">
        <v>2388</v>
      </c>
      <c s="36" t="s">
        <v>54</v>
      </c>
      <c s="37">
        <v>10</v>
      </c>
      <c s="36">
        <v>7E-05</v>
      </c>
      <c s="36">
        <f>ROUND(G582*H582,6)</f>
      </c>
      <c r="L582" s="38">
        <v>0</v>
      </c>
      <c s="32">
        <f>ROUND(ROUND(L582,2)*ROUND(G582,3),2)</f>
      </c>
      <c s="36" t="s">
        <v>761</v>
      </c>
      <c>
        <f>(M582*21)/100</f>
      </c>
      <c t="s">
        <v>28</v>
      </c>
    </row>
    <row r="583" spans="1:5" ht="12.75">
      <c r="A583" s="35" t="s">
        <v>56</v>
      </c>
      <c r="E583" s="39" t="s">
        <v>2388</v>
      </c>
    </row>
    <row r="584" spans="1:5" ht="12.75">
      <c r="A584" s="35" t="s">
        <v>57</v>
      </c>
      <c r="E584" s="40" t="s">
        <v>5</v>
      </c>
    </row>
    <row r="585" spans="1:5" ht="12.75">
      <c r="A585" t="s">
        <v>58</v>
      </c>
      <c r="E585" s="39" t="s">
        <v>5</v>
      </c>
    </row>
    <row r="586" spans="1:16" ht="12.75">
      <c r="A586" t="s">
        <v>50</v>
      </c>
      <c s="34" t="s">
        <v>290</v>
      </c>
      <c s="34" t="s">
        <v>2389</v>
      </c>
      <c s="35" t="s">
        <v>5</v>
      </c>
      <c s="6" t="s">
        <v>2390</v>
      </c>
      <c s="36" t="s">
        <v>54</v>
      </c>
      <c s="37">
        <v>10</v>
      </c>
      <c s="36">
        <v>0.00031</v>
      </c>
      <c s="36">
        <f>ROUND(G586*H586,6)</f>
      </c>
      <c r="L586" s="38">
        <v>0</v>
      </c>
      <c s="32">
        <f>ROUND(ROUND(L586,2)*ROUND(G586,3),2)</f>
      </c>
      <c s="36" t="s">
        <v>761</v>
      </c>
      <c>
        <f>(M586*21)/100</f>
      </c>
      <c t="s">
        <v>28</v>
      </c>
    </row>
    <row r="587" spans="1:5" ht="12.75">
      <c r="A587" s="35" t="s">
        <v>56</v>
      </c>
      <c r="E587" s="39" t="s">
        <v>2390</v>
      </c>
    </row>
    <row r="588" spans="1:5" ht="12.75">
      <c r="A588" s="35" t="s">
        <v>57</v>
      </c>
      <c r="E588" s="40" t="s">
        <v>5</v>
      </c>
    </row>
    <row r="589" spans="1:5" ht="12.75">
      <c r="A589" t="s">
        <v>58</v>
      </c>
      <c r="E589" s="39" t="s">
        <v>5</v>
      </c>
    </row>
    <row r="590" spans="1:16" ht="25.5">
      <c r="A590" t="s">
        <v>50</v>
      </c>
      <c s="34" t="s">
        <v>293</v>
      </c>
      <c s="34" t="s">
        <v>2391</v>
      </c>
      <c s="35" t="s">
        <v>5</v>
      </c>
      <c s="6" t="s">
        <v>2392</v>
      </c>
      <c s="36" t="s">
        <v>91</v>
      </c>
      <c s="37">
        <v>1</v>
      </c>
      <c s="36">
        <v>0.00242</v>
      </c>
      <c s="36">
        <f>ROUND(G590*H590,6)</f>
      </c>
      <c r="L590" s="38">
        <v>0</v>
      </c>
      <c s="32">
        <f>ROUND(ROUND(L590,2)*ROUND(G590,3),2)</f>
      </c>
      <c s="36" t="s">
        <v>55</v>
      </c>
      <c>
        <f>(M590*21)/100</f>
      </c>
      <c t="s">
        <v>28</v>
      </c>
    </row>
    <row r="591" spans="1:5" ht="25.5">
      <c r="A591" s="35" t="s">
        <v>56</v>
      </c>
      <c r="E591" s="39" t="s">
        <v>2392</v>
      </c>
    </row>
    <row r="592" spans="1:5" ht="12.75">
      <c r="A592" s="35" t="s">
        <v>57</v>
      </c>
      <c r="E592" s="40" t="s">
        <v>5</v>
      </c>
    </row>
    <row r="593" spans="1:5" ht="12.75">
      <c r="A593" t="s">
        <v>58</v>
      </c>
      <c r="E593" s="39" t="s">
        <v>5</v>
      </c>
    </row>
    <row r="594" spans="1:16" ht="25.5">
      <c r="A594" t="s">
        <v>50</v>
      </c>
      <c s="34" t="s">
        <v>296</v>
      </c>
      <c s="34" t="s">
        <v>2393</v>
      </c>
      <c s="35" t="s">
        <v>5</v>
      </c>
      <c s="6" t="s">
        <v>2394</v>
      </c>
      <c s="36" t="s">
        <v>91</v>
      </c>
      <c s="37">
        <v>8</v>
      </c>
      <c s="36">
        <v>0.00032</v>
      </c>
      <c s="36">
        <f>ROUND(G594*H594,6)</f>
      </c>
      <c r="L594" s="38">
        <v>0</v>
      </c>
      <c s="32">
        <f>ROUND(ROUND(L594,2)*ROUND(G594,3),2)</f>
      </c>
      <c s="36" t="s">
        <v>55</v>
      </c>
      <c>
        <f>(M594*21)/100</f>
      </c>
      <c t="s">
        <v>28</v>
      </c>
    </row>
    <row r="595" spans="1:5" ht="25.5">
      <c r="A595" s="35" t="s">
        <v>56</v>
      </c>
      <c r="E595" s="39" t="s">
        <v>2394</v>
      </c>
    </row>
    <row r="596" spans="1:5" ht="12.75">
      <c r="A596" s="35" t="s">
        <v>57</v>
      </c>
      <c r="E596" s="40" t="s">
        <v>5</v>
      </c>
    </row>
    <row r="597" spans="1:5" ht="12.75">
      <c r="A597" t="s">
        <v>58</v>
      </c>
      <c r="E597" s="39" t="s">
        <v>5</v>
      </c>
    </row>
    <row r="598" spans="1:16" ht="25.5">
      <c r="A598" t="s">
        <v>50</v>
      </c>
      <c s="34" t="s">
        <v>299</v>
      </c>
      <c s="34" t="s">
        <v>2395</v>
      </c>
      <c s="35" t="s">
        <v>5</v>
      </c>
      <c s="6" t="s">
        <v>2396</v>
      </c>
      <c s="36" t="s">
        <v>91</v>
      </c>
      <c s="37">
        <v>2</v>
      </c>
      <c s="36">
        <v>0.00032</v>
      </c>
      <c s="36">
        <f>ROUND(G598*H598,6)</f>
      </c>
      <c r="L598" s="38">
        <v>0</v>
      </c>
      <c s="32">
        <f>ROUND(ROUND(L598,2)*ROUND(G598,3),2)</f>
      </c>
      <c s="36" t="s">
        <v>55</v>
      </c>
      <c>
        <f>(M598*21)/100</f>
      </c>
      <c t="s">
        <v>28</v>
      </c>
    </row>
    <row r="599" spans="1:5" ht="25.5">
      <c r="A599" s="35" t="s">
        <v>56</v>
      </c>
      <c r="E599" s="39" t="s">
        <v>2396</v>
      </c>
    </row>
    <row r="600" spans="1:5" ht="12.75">
      <c r="A600" s="35" t="s">
        <v>57</v>
      </c>
      <c r="E600" s="40" t="s">
        <v>5</v>
      </c>
    </row>
    <row r="601" spans="1:5" ht="12.75">
      <c r="A601" t="s">
        <v>58</v>
      </c>
      <c r="E601" s="39" t="s">
        <v>5</v>
      </c>
    </row>
    <row r="602" spans="1:16" ht="25.5">
      <c r="A602" t="s">
        <v>50</v>
      </c>
      <c s="34" t="s">
        <v>303</v>
      </c>
      <c s="34" t="s">
        <v>2397</v>
      </c>
      <c s="35" t="s">
        <v>5</v>
      </c>
      <c s="6" t="s">
        <v>2398</v>
      </c>
      <c s="36" t="s">
        <v>91</v>
      </c>
      <c s="37">
        <v>4</v>
      </c>
      <c s="36">
        <v>0.00242</v>
      </c>
      <c s="36">
        <f>ROUND(G602*H602,6)</f>
      </c>
      <c r="L602" s="38">
        <v>0</v>
      </c>
      <c s="32">
        <f>ROUND(ROUND(L602,2)*ROUND(G602,3),2)</f>
      </c>
      <c s="36" t="s">
        <v>55</v>
      </c>
      <c>
        <f>(M602*21)/100</f>
      </c>
      <c t="s">
        <v>28</v>
      </c>
    </row>
    <row r="603" spans="1:5" ht="25.5">
      <c r="A603" s="35" t="s">
        <v>56</v>
      </c>
      <c r="E603" s="39" t="s">
        <v>2398</v>
      </c>
    </row>
    <row r="604" spans="1:5" ht="12.75">
      <c r="A604" s="35" t="s">
        <v>57</v>
      </c>
      <c r="E604" s="40" t="s">
        <v>5</v>
      </c>
    </row>
    <row r="605" spans="1:5" ht="12.75">
      <c r="A605" t="s">
        <v>58</v>
      </c>
      <c r="E605" s="39" t="s">
        <v>5</v>
      </c>
    </row>
    <row r="606" spans="1:16" ht="25.5">
      <c r="A606" t="s">
        <v>50</v>
      </c>
      <c s="34" t="s">
        <v>306</v>
      </c>
      <c s="34" t="s">
        <v>2399</v>
      </c>
      <c s="35" t="s">
        <v>5</v>
      </c>
      <c s="6" t="s">
        <v>2400</v>
      </c>
      <c s="36" t="s">
        <v>91</v>
      </c>
      <c s="37">
        <v>6</v>
      </c>
      <c s="36">
        <v>0.00242</v>
      </c>
      <c s="36">
        <f>ROUND(G606*H606,6)</f>
      </c>
      <c r="L606" s="38">
        <v>0</v>
      </c>
      <c s="32">
        <f>ROUND(ROUND(L606,2)*ROUND(G606,3),2)</f>
      </c>
      <c s="36" t="s">
        <v>55</v>
      </c>
      <c>
        <f>(M606*21)/100</f>
      </c>
      <c t="s">
        <v>28</v>
      </c>
    </row>
    <row r="607" spans="1:5" ht="25.5">
      <c r="A607" s="35" t="s">
        <v>56</v>
      </c>
      <c r="E607" s="39" t="s">
        <v>2400</v>
      </c>
    </row>
    <row r="608" spans="1:5" ht="12.75">
      <c r="A608" s="35" t="s">
        <v>57</v>
      </c>
      <c r="E608" s="40" t="s">
        <v>5</v>
      </c>
    </row>
    <row r="609" spans="1:5" ht="12.75">
      <c r="A609" t="s">
        <v>58</v>
      </c>
      <c r="E609" s="39" t="s">
        <v>5</v>
      </c>
    </row>
    <row r="610" spans="1:16" ht="25.5">
      <c r="A610" t="s">
        <v>50</v>
      </c>
      <c s="34" t="s">
        <v>309</v>
      </c>
      <c s="34" t="s">
        <v>2401</v>
      </c>
      <c s="35" t="s">
        <v>5</v>
      </c>
      <c s="6" t="s">
        <v>2402</v>
      </c>
      <c s="36" t="s">
        <v>91</v>
      </c>
      <c s="37">
        <v>4</v>
      </c>
      <c s="36">
        <v>0.00242</v>
      </c>
      <c s="36">
        <f>ROUND(G610*H610,6)</f>
      </c>
      <c r="L610" s="38">
        <v>0</v>
      </c>
      <c s="32">
        <f>ROUND(ROUND(L610,2)*ROUND(G610,3),2)</f>
      </c>
      <c s="36" t="s">
        <v>55</v>
      </c>
      <c>
        <f>(M610*21)/100</f>
      </c>
      <c t="s">
        <v>28</v>
      </c>
    </row>
    <row r="611" spans="1:5" ht="25.5">
      <c r="A611" s="35" t="s">
        <v>56</v>
      </c>
      <c r="E611" s="39" t="s">
        <v>2402</v>
      </c>
    </row>
    <row r="612" spans="1:5" ht="12.75">
      <c r="A612" s="35" t="s">
        <v>57</v>
      </c>
      <c r="E612" s="40" t="s">
        <v>5</v>
      </c>
    </row>
    <row r="613" spans="1:5" ht="12.75">
      <c r="A613" t="s">
        <v>58</v>
      </c>
      <c r="E613" s="39" t="s">
        <v>5</v>
      </c>
    </row>
    <row r="614" spans="1:16" ht="25.5">
      <c r="A614" t="s">
        <v>50</v>
      </c>
      <c s="34" t="s">
        <v>312</v>
      </c>
      <c s="34" t="s">
        <v>2403</v>
      </c>
      <c s="35" t="s">
        <v>5</v>
      </c>
      <c s="6" t="s">
        <v>2404</v>
      </c>
      <c s="36" t="s">
        <v>91</v>
      </c>
      <c s="37">
        <v>4</v>
      </c>
      <c s="36">
        <v>0.00242</v>
      </c>
      <c s="36">
        <f>ROUND(G614*H614,6)</f>
      </c>
      <c r="L614" s="38">
        <v>0</v>
      </c>
      <c s="32">
        <f>ROUND(ROUND(L614,2)*ROUND(G614,3),2)</f>
      </c>
      <c s="36" t="s">
        <v>55</v>
      </c>
      <c>
        <f>(M614*21)/100</f>
      </c>
      <c t="s">
        <v>28</v>
      </c>
    </row>
    <row r="615" spans="1:5" ht="25.5">
      <c r="A615" s="35" t="s">
        <v>56</v>
      </c>
      <c r="E615" s="39" t="s">
        <v>2404</v>
      </c>
    </row>
    <row r="616" spans="1:5" ht="12.75">
      <c r="A616" s="35" t="s">
        <v>57</v>
      </c>
      <c r="E616" s="40" t="s">
        <v>5</v>
      </c>
    </row>
    <row r="617" spans="1:5" ht="12.75">
      <c r="A617" t="s">
        <v>58</v>
      </c>
      <c r="E617" s="39" t="s">
        <v>5</v>
      </c>
    </row>
    <row r="618" spans="1:16" ht="25.5">
      <c r="A618" t="s">
        <v>50</v>
      </c>
      <c s="34" t="s">
        <v>316</v>
      </c>
      <c s="34" t="s">
        <v>2405</v>
      </c>
      <c s="35" t="s">
        <v>5</v>
      </c>
      <c s="6" t="s">
        <v>2406</v>
      </c>
      <c s="36" t="s">
        <v>91</v>
      </c>
      <c s="37">
        <v>2</v>
      </c>
      <c s="36">
        <v>0.00032</v>
      </c>
      <c s="36">
        <f>ROUND(G618*H618,6)</f>
      </c>
      <c r="L618" s="38">
        <v>0</v>
      </c>
      <c s="32">
        <f>ROUND(ROUND(L618,2)*ROUND(G618,3),2)</f>
      </c>
      <c s="36" t="s">
        <v>55</v>
      </c>
      <c>
        <f>(M618*21)/100</f>
      </c>
      <c t="s">
        <v>28</v>
      </c>
    </row>
    <row r="619" spans="1:5" ht="25.5">
      <c r="A619" s="35" t="s">
        <v>56</v>
      </c>
      <c r="E619" s="39" t="s">
        <v>2406</v>
      </c>
    </row>
    <row r="620" spans="1:5" ht="12.75">
      <c r="A620" s="35" t="s">
        <v>57</v>
      </c>
      <c r="E620" s="40" t="s">
        <v>5</v>
      </c>
    </row>
    <row r="621" spans="1:5" ht="12.75">
      <c r="A621" t="s">
        <v>58</v>
      </c>
      <c r="E621" s="39" t="s">
        <v>5</v>
      </c>
    </row>
    <row r="622" spans="1:16" ht="25.5">
      <c r="A622" t="s">
        <v>50</v>
      </c>
      <c s="34" t="s">
        <v>319</v>
      </c>
      <c s="34" t="s">
        <v>2407</v>
      </c>
      <c s="35" t="s">
        <v>5</v>
      </c>
      <c s="6" t="s">
        <v>2408</v>
      </c>
      <c s="36" t="s">
        <v>91</v>
      </c>
      <c s="37">
        <v>1</v>
      </c>
      <c s="36">
        <v>0.00085</v>
      </c>
      <c s="36">
        <f>ROUND(G622*H622,6)</f>
      </c>
      <c r="L622" s="38">
        <v>0</v>
      </c>
      <c s="32">
        <f>ROUND(ROUND(L622,2)*ROUND(G622,3),2)</f>
      </c>
      <c s="36" t="s">
        <v>55</v>
      </c>
      <c>
        <f>(M622*21)/100</f>
      </c>
      <c t="s">
        <v>28</v>
      </c>
    </row>
    <row r="623" spans="1:5" ht="25.5">
      <c r="A623" s="35" t="s">
        <v>56</v>
      </c>
      <c r="E623" s="39" t="s">
        <v>2408</v>
      </c>
    </row>
    <row r="624" spans="1:5" ht="12.75">
      <c r="A624" s="35" t="s">
        <v>57</v>
      </c>
      <c r="E624" s="40" t="s">
        <v>5</v>
      </c>
    </row>
    <row r="625" spans="1:5" ht="12.75">
      <c r="A625" t="s">
        <v>58</v>
      </c>
      <c r="E625" s="39" t="s">
        <v>5</v>
      </c>
    </row>
    <row r="626" spans="1:16" ht="25.5">
      <c r="A626" t="s">
        <v>50</v>
      </c>
      <c s="34" t="s">
        <v>322</v>
      </c>
      <c s="34" t="s">
        <v>2409</v>
      </c>
      <c s="35" t="s">
        <v>5</v>
      </c>
      <c s="6" t="s">
        <v>2410</v>
      </c>
      <c s="36" t="s">
        <v>54</v>
      </c>
      <c s="37">
        <v>1</v>
      </c>
      <c s="36">
        <v>0.002</v>
      </c>
      <c s="36">
        <f>ROUND(G626*H626,6)</f>
      </c>
      <c r="L626" s="38">
        <v>0</v>
      </c>
      <c s="32">
        <f>ROUND(ROUND(L626,2)*ROUND(G626,3),2)</f>
      </c>
      <c s="36" t="s">
        <v>55</v>
      </c>
      <c>
        <f>(M626*21)/100</f>
      </c>
      <c t="s">
        <v>28</v>
      </c>
    </row>
    <row r="627" spans="1:5" ht="25.5">
      <c r="A627" s="35" t="s">
        <v>56</v>
      </c>
      <c r="E627" s="39" t="s">
        <v>2410</v>
      </c>
    </row>
    <row r="628" spans="1:5" ht="12.75">
      <c r="A628" s="35" t="s">
        <v>57</v>
      </c>
      <c r="E628" s="40" t="s">
        <v>5</v>
      </c>
    </row>
    <row r="629" spans="1:5" ht="12.75">
      <c r="A629" t="s">
        <v>58</v>
      </c>
      <c r="E629" s="39" t="s">
        <v>5</v>
      </c>
    </row>
    <row r="630" spans="1:16" ht="25.5">
      <c r="A630" t="s">
        <v>50</v>
      </c>
      <c s="34" t="s">
        <v>325</v>
      </c>
      <c s="34" t="s">
        <v>2411</v>
      </c>
      <c s="35" t="s">
        <v>5</v>
      </c>
      <c s="6" t="s">
        <v>2412</v>
      </c>
      <c s="36" t="s">
        <v>91</v>
      </c>
      <c s="37">
        <v>1</v>
      </c>
      <c s="36">
        <v>0.00242</v>
      </c>
      <c s="36">
        <f>ROUND(G630*H630,6)</f>
      </c>
      <c r="L630" s="38">
        <v>0</v>
      </c>
      <c s="32">
        <f>ROUND(ROUND(L630,2)*ROUND(G630,3),2)</f>
      </c>
      <c s="36" t="s">
        <v>55</v>
      </c>
      <c>
        <f>(M630*21)/100</f>
      </c>
      <c t="s">
        <v>28</v>
      </c>
    </row>
    <row r="631" spans="1:5" ht="25.5">
      <c r="A631" s="35" t="s">
        <v>56</v>
      </c>
      <c r="E631" s="39" t="s">
        <v>2412</v>
      </c>
    </row>
    <row r="632" spans="1:5" ht="12.75">
      <c r="A632" s="35" t="s">
        <v>57</v>
      </c>
      <c r="E632" s="40" t="s">
        <v>5</v>
      </c>
    </row>
    <row r="633" spans="1:5" ht="12.75">
      <c r="A633" t="s">
        <v>58</v>
      </c>
      <c r="E633" s="39" t="s">
        <v>5</v>
      </c>
    </row>
    <row r="634" spans="1:16" ht="12.75">
      <c r="A634" t="s">
        <v>50</v>
      </c>
      <c s="34" t="s">
        <v>328</v>
      </c>
      <c s="34" t="s">
        <v>2413</v>
      </c>
      <c s="35" t="s">
        <v>5</v>
      </c>
      <c s="6" t="s">
        <v>2414</v>
      </c>
      <c s="36" t="s">
        <v>54</v>
      </c>
      <c s="37">
        <v>2</v>
      </c>
      <c s="36">
        <v>0.002</v>
      </c>
      <c s="36">
        <f>ROUND(G634*H634,6)</f>
      </c>
      <c r="L634" s="38">
        <v>0</v>
      </c>
      <c s="32">
        <f>ROUND(ROUND(L634,2)*ROUND(G634,3),2)</f>
      </c>
      <c s="36" t="s">
        <v>55</v>
      </c>
      <c>
        <f>(M634*21)/100</f>
      </c>
      <c t="s">
        <v>28</v>
      </c>
    </row>
    <row r="635" spans="1:5" ht="12.75">
      <c r="A635" s="35" t="s">
        <v>56</v>
      </c>
      <c r="E635" s="39" t="s">
        <v>2414</v>
      </c>
    </row>
    <row r="636" spans="1:5" ht="12.75">
      <c r="A636" s="35" t="s">
        <v>57</v>
      </c>
      <c r="E636" s="40" t="s">
        <v>5</v>
      </c>
    </row>
    <row r="637" spans="1:5" ht="12.75">
      <c r="A637" t="s">
        <v>58</v>
      </c>
      <c r="E637" s="39" t="s">
        <v>5</v>
      </c>
    </row>
    <row r="638" spans="1:16" ht="25.5">
      <c r="A638" t="s">
        <v>50</v>
      </c>
      <c s="34" t="s">
        <v>331</v>
      </c>
      <c s="34" t="s">
        <v>2415</v>
      </c>
      <c s="35" t="s">
        <v>5</v>
      </c>
      <c s="6" t="s">
        <v>2416</v>
      </c>
      <c s="36" t="s">
        <v>91</v>
      </c>
      <c s="37">
        <v>3</v>
      </c>
      <c s="36">
        <v>0.00032</v>
      </c>
      <c s="36">
        <f>ROUND(G638*H638,6)</f>
      </c>
      <c r="L638" s="38">
        <v>0</v>
      </c>
      <c s="32">
        <f>ROUND(ROUND(L638,2)*ROUND(G638,3),2)</f>
      </c>
      <c s="36" t="s">
        <v>55</v>
      </c>
      <c>
        <f>(M638*21)/100</f>
      </c>
      <c t="s">
        <v>28</v>
      </c>
    </row>
    <row r="639" spans="1:5" ht="25.5">
      <c r="A639" s="35" t="s">
        <v>56</v>
      </c>
      <c r="E639" s="39" t="s">
        <v>2416</v>
      </c>
    </row>
    <row r="640" spans="1:5" ht="12.75">
      <c r="A640" s="35" t="s">
        <v>57</v>
      </c>
      <c r="E640" s="40" t="s">
        <v>5</v>
      </c>
    </row>
    <row r="641" spans="1:5" ht="12.75">
      <c r="A641" t="s">
        <v>58</v>
      </c>
      <c r="E641" s="39" t="s">
        <v>5</v>
      </c>
    </row>
    <row r="642" spans="1:16" ht="25.5">
      <c r="A642" t="s">
        <v>50</v>
      </c>
      <c s="34" t="s">
        <v>334</v>
      </c>
      <c s="34" t="s">
        <v>2417</v>
      </c>
      <c s="35" t="s">
        <v>5</v>
      </c>
      <c s="6" t="s">
        <v>2418</v>
      </c>
      <c s="36" t="s">
        <v>91</v>
      </c>
      <c s="37">
        <v>3</v>
      </c>
      <c s="36">
        <v>0.00032</v>
      </c>
      <c s="36">
        <f>ROUND(G642*H642,6)</f>
      </c>
      <c r="L642" s="38">
        <v>0</v>
      </c>
      <c s="32">
        <f>ROUND(ROUND(L642,2)*ROUND(G642,3),2)</f>
      </c>
      <c s="36" t="s">
        <v>55</v>
      </c>
      <c>
        <f>(M642*21)/100</f>
      </c>
      <c t="s">
        <v>28</v>
      </c>
    </row>
    <row r="643" spans="1:5" ht="25.5">
      <c r="A643" s="35" t="s">
        <v>56</v>
      </c>
      <c r="E643" s="39" t="s">
        <v>2418</v>
      </c>
    </row>
    <row r="644" spans="1:5" ht="12.75">
      <c r="A644" s="35" t="s">
        <v>57</v>
      </c>
      <c r="E644" s="40" t="s">
        <v>5</v>
      </c>
    </row>
    <row r="645" spans="1:5" ht="12.75">
      <c r="A645" t="s">
        <v>58</v>
      </c>
      <c r="E645" s="39" t="s">
        <v>5</v>
      </c>
    </row>
    <row r="646" spans="1:16" ht="12.75">
      <c r="A646" t="s">
        <v>50</v>
      </c>
      <c s="34" t="s">
        <v>337</v>
      </c>
      <c s="34" t="s">
        <v>2419</v>
      </c>
      <c s="35" t="s">
        <v>5</v>
      </c>
      <c s="6" t="s">
        <v>2420</v>
      </c>
      <c s="36" t="s">
        <v>54</v>
      </c>
      <c s="37">
        <v>3</v>
      </c>
      <c s="36">
        <v>0.002</v>
      </c>
      <c s="36">
        <f>ROUND(G646*H646,6)</f>
      </c>
      <c r="L646" s="38">
        <v>0</v>
      </c>
      <c s="32">
        <f>ROUND(ROUND(L646,2)*ROUND(G646,3),2)</f>
      </c>
      <c s="36" t="s">
        <v>55</v>
      </c>
      <c>
        <f>(M646*21)/100</f>
      </c>
      <c t="s">
        <v>28</v>
      </c>
    </row>
    <row r="647" spans="1:5" ht="12.75">
      <c r="A647" s="35" t="s">
        <v>56</v>
      </c>
      <c r="E647" s="39" t="s">
        <v>2420</v>
      </c>
    </row>
    <row r="648" spans="1:5" ht="12.75">
      <c r="A648" s="35" t="s">
        <v>57</v>
      </c>
      <c r="E648" s="40" t="s">
        <v>5</v>
      </c>
    </row>
    <row r="649" spans="1:5" ht="12.75">
      <c r="A649" t="s">
        <v>58</v>
      </c>
      <c r="E649" s="39" t="s">
        <v>5</v>
      </c>
    </row>
    <row r="650" spans="1:16" ht="25.5">
      <c r="A650" t="s">
        <v>50</v>
      </c>
      <c s="34" t="s">
        <v>341</v>
      </c>
      <c s="34" t="s">
        <v>2421</v>
      </c>
      <c s="35" t="s">
        <v>5</v>
      </c>
      <c s="6" t="s">
        <v>2422</v>
      </c>
      <c s="36" t="s">
        <v>54</v>
      </c>
      <c s="37">
        <v>2</v>
      </c>
      <c s="36">
        <v>0.015</v>
      </c>
      <c s="36">
        <f>ROUND(G650*H650,6)</f>
      </c>
      <c r="L650" s="38">
        <v>0</v>
      </c>
      <c s="32">
        <f>ROUND(ROUND(L650,2)*ROUND(G650,3),2)</f>
      </c>
      <c s="36" t="s">
        <v>55</v>
      </c>
      <c>
        <f>(M650*21)/100</f>
      </c>
      <c t="s">
        <v>28</v>
      </c>
    </row>
    <row r="651" spans="1:5" ht="25.5">
      <c r="A651" s="35" t="s">
        <v>56</v>
      </c>
      <c r="E651" s="39" t="s">
        <v>2422</v>
      </c>
    </row>
    <row r="652" spans="1:5" ht="12.75">
      <c r="A652" s="35" t="s">
        <v>57</v>
      </c>
      <c r="E652" s="40" t="s">
        <v>5</v>
      </c>
    </row>
    <row r="653" spans="1:5" ht="12.75">
      <c r="A653" t="s">
        <v>58</v>
      </c>
      <c r="E653" s="39" t="s">
        <v>5</v>
      </c>
    </row>
    <row r="654" spans="1:16" ht="25.5">
      <c r="A654" t="s">
        <v>50</v>
      </c>
      <c s="34" t="s">
        <v>344</v>
      </c>
      <c s="34" t="s">
        <v>2423</v>
      </c>
      <c s="35" t="s">
        <v>5</v>
      </c>
      <c s="6" t="s">
        <v>2424</v>
      </c>
      <c s="36" t="s">
        <v>777</v>
      </c>
      <c s="37">
        <v>0.991</v>
      </c>
      <c s="36">
        <v>0</v>
      </c>
      <c s="36">
        <f>ROUND(G654*H654,6)</f>
      </c>
      <c r="L654" s="38">
        <v>0</v>
      </c>
      <c s="32">
        <f>ROUND(ROUND(L654,2)*ROUND(G654,3),2)</f>
      </c>
      <c s="36" t="s">
        <v>761</v>
      </c>
      <c>
        <f>(M654*21)/100</f>
      </c>
      <c t="s">
        <v>28</v>
      </c>
    </row>
    <row r="655" spans="1:5" ht="25.5">
      <c r="A655" s="35" t="s">
        <v>56</v>
      </c>
      <c r="E655" s="39" t="s">
        <v>2424</v>
      </c>
    </row>
    <row r="656" spans="1:5" ht="12.75">
      <c r="A656" s="35" t="s">
        <v>57</v>
      </c>
      <c r="E656" s="40" t="s">
        <v>5</v>
      </c>
    </row>
    <row r="657" spans="1:5" ht="12.75">
      <c r="A657" t="s">
        <v>58</v>
      </c>
      <c r="E657" s="39" t="s">
        <v>5</v>
      </c>
    </row>
    <row r="658" spans="1:13" ht="12.75">
      <c r="A658" t="s">
        <v>47</v>
      </c>
      <c r="C658" s="31" t="s">
        <v>2425</v>
      </c>
      <c r="E658" s="33" t="s">
        <v>2426</v>
      </c>
      <c r="J658" s="32">
        <f>0</f>
      </c>
      <c s="32">
        <f>0</f>
      </c>
      <c s="32">
        <f>0+L659+L663+L667+L671</f>
      </c>
      <c s="32">
        <f>0+M659+M663+M667+M671</f>
      </c>
    </row>
    <row r="659" spans="1:16" ht="25.5">
      <c r="A659" t="s">
        <v>50</v>
      </c>
      <c s="34" t="s">
        <v>347</v>
      </c>
      <c s="34" t="s">
        <v>2427</v>
      </c>
      <c s="35" t="s">
        <v>5</v>
      </c>
      <c s="6" t="s">
        <v>2428</v>
      </c>
      <c s="36" t="s">
        <v>91</v>
      </c>
      <c s="37">
        <v>1</v>
      </c>
      <c s="36">
        <v>0.0156</v>
      </c>
      <c s="36">
        <f>ROUND(G659*H659,6)</f>
      </c>
      <c r="L659" s="38">
        <v>0</v>
      </c>
      <c s="32">
        <f>ROUND(ROUND(L659,2)*ROUND(G659,3),2)</f>
      </c>
      <c s="36" t="s">
        <v>761</v>
      </c>
      <c>
        <f>(M659*21)/100</f>
      </c>
      <c t="s">
        <v>28</v>
      </c>
    </row>
    <row r="660" spans="1:5" ht="25.5">
      <c r="A660" s="35" t="s">
        <v>56</v>
      </c>
      <c r="E660" s="39" t="s">
        <v>2428</v>
      </c>
    </row>
    <row r="661" spans="1:5" ht="12.75">
      <c r="A661" s="35" t="s">
        <v>57</v>
      </c>
      <c r="E661" s="40" t="s">
        <v>5</v>
      </c>
    </row>
    <row r="662" spans="1:5" ht="12.75">
      <c r="A662" t="s">
        <v>58</v>
      </c>
      <c r="E662" s="39" t="s">
        <v>5</v>
      </c>
    </row>
    <row r="663" spans="1:16" ht="25.5">
      <c r="A663" t="s">
        <v>50</v>
      </c>
      <c s="34" t="s">
        <v>350</v>
      </c>
      <c s="34" t="s">
        <v>2429</v>
      </c>
      <c s="35" t="s">
        <v>5</v>
      </c>
      <c s="6" t="s">
        <v>2430</v>
      </c>
      <c s="36" t="s">
        <v>91</v>
      </c>
      <c s="37">
        <v>7</v>
      </c>
      <c s="36">
        <v>0.01665</v>
      </c>
      <c s="36">
        <f>ROUND(G663*H663,6)</f>
      </c>
      <c r="L663" s="38">
        <v>0</v>
      </c>
      <c s="32">
        <f>ROUND(ROUND(L663,2)*ROUND(G663,3),2)</f>
      </c>
      <c s="36" t="s">
        <v>761</v>
      </c>
      <c>
        <f>(M663*21)/100</f>
      </c>
      <c t="s">
        <v>28</v>
      </c>
    </row>
    <row r="664" spans="1:5" ht="25.5">
      <c r="A664" s="35" t="s">
        <v>56</v>
      </c>
      <c r="E664" s="39" t="s">
        <v>2430</v>
      </c>
    </row>
    <row r="665" spans="1:5" ht="12.75">
      <c r="A665" s="35" t="s">
        <v>57</v>
      </c>
      <c r="E665" s="40" t="s">
        <v>5</v>
      </c>
    </row>
    <row r="666" spans="1:5" ht="12.75">
      <c r="A666" t="s">
        <v>58</v>
      </c>
      <c r="E666" s="39" t="s">
        <v>5</v>
      </c>
    </row>
    <row r="667" spans="1:16" ht="12.75">
      <c r="A667" t="s">
        <v>50</v>
      </c>
      <c s="34" t="s">
        <v>353</v>
      </c>
      <c s="34" t="s">
        <v>2431</v>
      </c>
      <c s="35" t="s">
        <v>5</v>
      </c>
      <c s="6" t="s">
        <v>2432</v>
      </c>
      <c s="36" t="s">
        <v>54</v>
      </c>
      <c s="37">
        <v>7</v>
      </c>
      <c s="36">
        <v>0.001</v>
      </c>
      <c s="36">
        <f>ROUND(G667*H667,6)</f>
      </c>
      <c r="L667" s="38">
        <v>0</v>
      </c>
      <c s="32">
        <f>ROUND(ROUND(L667,2)*ROUND(G667,3),2)</f>
      </c>
      <c s="36" t="s">
        <v>761</v>
      </c>
      <c>
        <f>(M667*21)/100</f>
      </c>
      <c t="s">
        <v>28</v>
      </c>
    </row>
    <row r="668" spans="1:5" ht="12.75">
      <c r="A668" s="35" t="s">
        <v>56</v>
      </c>
      <c r="E668" s="39" t="s">
        <v>2432</v>
      </c>
    </row>
    <row r="669" spans="1:5" ht="12.75">
      <c r="A669" s="35" t="s">
        <v>57</v>
      </c>
      <c r="E669" s="40" t="s">
        <v>5</v>
      </c>
    </row>
    <row r="670" spans="1:5" ht="12.75">
      <c r="A670" t="s">
        <v>58</v>
      </c>
      <c r="E670" s="39" t="s">
        <v>5</v>
      </c>
    </row>
    <row r="671" spans="1:16" ht="38.25">
      <c r="A671" t="s">
        <v>50</v>
      </c>
      <c s="34" t="s">
        <v>356</v>
      </c>
      <c s="34" t="s">
        <v>2433</v>
      </c>
      <c s="35" t="s">
        <v>5</v>
      </c>
      <c s="6" t="s">
        <v>2434</v>
      </c>
      <c s="36" t="s">
        <v>777</v>
      </c>
      <c s="37">
        <v>0.139</v>
      </c>
      <c s="36">
        <v>0</v>
      </c>
      <c s="36">
        <f>ROUND(G671*H671,6)</f>
      </c>
      <c r="L671" s="38">
        <v>0</v>
      </c>
      <c s="32">
        <f>ROUND(ROUND(L671,2)*ROUND(G671,3),2)</f>
      </c>
      <c s="36" t="s">
        <v>761</v>
      </c>
      <c>
        <f>(M671*21)/100</f>
      </c>
      <c t="s">
        <v>28</v>
      </c>
    </row>
    <row r="672" spans="1:5" ht="38.25">
      <c r="A672" s="35" t="s">
        <v>56</v>
      </c>
      <c r="E672" s="39" t="s">
        <v>2434</v>
      </c>
    </row>
    <row r="673" spans="1:5" ht="12.75">
      <c r="A673" s="35" t="s">
        <v>57</v>
      </c>
      <c r="E673" s="40" t="s">
        <v>5</v>
      </c>
    </row>
    <row r="674" spans="1:5" ht="12.75">
      <c r="A674" t="s">
        <v>58</v>
      </c>
      <c r="E674" s="39" t="s">
        <v>5</v>
      </c>
    </row>
    <row r="675" spans="1:13" ht="12.75">
      <c r="A675" t="s">
        <v>47</v>
      </c>
      <c r="C675" s="31" t="s">
        <v>104</v>
      </c>
      <c r="E675" s="33" t="s">
        <v>1864</v>
      </c>
      <c r="J675" s="32">
        <f>0</f>
      </c>
      <c s="32">
        <f>0</f>
      </c>
      <c s="32">
        <f>0+L676</f>
      </c>
      <c s="32">
        <f>0+M676</f>
      </c>
    </row>
    <row r="676" spans="1:16" ht="25.5">
      <c r="A676" t="s">
        <v>50</v>
      </c>
      <c s="34" t="s">
        <v>28</v>
      </c>
      <c s="34" t="s">
        <v>1865</v>
      </c>
      <c s="35" t="s">
        <v>5</v>
      </c>
      <c s="6" t="s">
        <v>1866</v>
      </c>
      <c s="36" t="s">
        <v>459</v>
      </c>
      <c s="37">
        <v>12</v>
      </c>
      <c s="36">
        <v>0.00013</v>
      </c>
      <c s="36">
        <f>ROUND(G676*H676,6)</f>
      </c>
      <c r="L676" s="38">
        <v>0</v>
      </c>
      <c s="32">
        <f>ROUND(ROUND(L676,2)*ROUND(G676,3),2)</f>
      </c>
      <c s="36" t="s">
        <v>761</v>
      </c>
      <c>
        <f>(M676*21)/100</f>
      </c>
      <c t="s">
        <v>28</v>
      </c>
    </row>
    <row r="677" spans="1:5" ht="25.5">
      <c r="A677" s="35" t="s">
        <v>56</v>
      </c>
      <c r="E677" s="39" t="s">
        <v>1866</v>
      </c>
    </row>
    <row r="678" spans="1:5" ht="12.75">
      <c r="A678" s="35" t="s">
        <v>57</v>
      </c>
      <c r="E678" s="40" t="s">
        <v>5</v>
      </c>
    </row>
    <row r="679" spans="1:5" ht="12.75">
      <c r="A679" t="s">
        <v>58</v>
      </c>
      <c r="E679" s="39" t="s">
        <v>5</v>
      </c>
    </row>
    <row r="680" spans="1:13" ht="12.75">
      <c r="A680" t="s">
        <v>47</v>
      </c>
      <c r="C680" s="31" t="s">
        <v>107</v>
      </c>
      <c r="E680" s="33" t="s">
        <v>1868</v>
      </c>
      <c r="J680" s="32">
        <f>0</f>
      </c>
      <c s="32">
        <f>0</f>
      </c>
      <c s="32">
        <f>0+L681+L685</f>
      </c>
      <c s="32">
        <f>0+M681+M685</f>
      </c>
    </row>
    <row r="681" spans="1:16" ht="38.25">
      <c r="A681" t="s">
        <v>50</v>
      </c>
      <c s="34" t="s">
        <v>26</v>
      </c>
      <c s="34" t="s">
        <v>2435</v>
      </c>
      <c s="35" t="s">
        <v>5</v>
      </c>
      <c s="6" t="s">
        <v>2436</v>
      </c>
      <c s="36" t="s">
        <v>54</v>
      </c>
      <c s="37">
        <v>100</v>
      </c>
      <c s="36">
        <v>0.00442</v>
      </c>
      <c s="36">
        <f>ROUND(G681*H681,6)</f>
      </c>
      <c r="L681" s="38">
        <v>0</v>
      </c>
      <c s="32">
        <f>ROUND(ROUND(L681,2)*ROUND(G681,3),2)</f>
      </c>
      <c s="36" t="s">
        <v>761</v>
      </c>
      <c>
        <f>(M681*21)/100</f>
      </c>
      <c t="s">
        <v>28</v>
      </c>
    </row>
    <row r="682" spans="1:5" ht="38.25">
      <c r="A682" s="35" t="s">
        <v>56</v>
      </c>
      <c r="E682" s="39" t="s">
        <v>2436</v>
      </c>
    </row>
    <row r="683" spans="1:5" ht="12.75">
      <c r="A683" s="35" t="s">
        <v>57</v>
      </c>
      <c r="E683" s="40" t="s">
        <v>5</v>
      </c>
    </row>
    <row r="684" spans="1:5" ht="12.75">
      <c r="A684" t="s">
        <v>58</v>
      </c>
      <c r="E684" s="39" t="s">
        <v>5</v>
      </c>
    </row>
    <row r="685" spans="1:16" ht="12.75">
      <c r="A685" t="s">
        <v>50</v>
      </c>
      <c s="34" t="s">
        <v>511</v>
      </c>
      <c s="34" t="s">
        <v>2437</v>
      </c>
      <c s="35" t="s">
        <v>5</v>
      </c>
      <c s="6" t="s">
        <v>2438</v>
      </c>
      <c s="36" t="s">
        <v>54</v>
      </c>
      <c s="37">
        <v>100</v>
      </c>
      <c s="36">
        <v>0.00016</v>
      </c>
      <c s="36">
        <f>ROUND(G685*H685,6)</f>
      </c>
      <c r="L685" s="38">
        <v>0</v>
      </c>
      <c s="32">
        <f>ROUND(ROUND(L685,2)*ROUND(G685,3),2)</f>
      </c>
      <c s="36" t="s">
        <v>761</v>
      </c>
      <c>
        <f>(M685*21)/100</f>
      </c>
      <c t="s">
        <v>28</v>
      </c>
    </row>
    <row r="686" spans="1:5" ht="12.75">
      <c r="A686" s="35" t="s">
        <v>56</v>
      </c>
      <c r="E686" s="39" t="s">
        <v>2438</v>
      </c>
    </row>
    <row r="687" spans="1:5" ht="12.75">
      <c r="A687" s="35" t="s">
        <v>57</v>
      </c>
      <c r="E687" s="40" t="s">
        <v>5</v>
      </c>
    </row>
    <row r="688" spans="1:5" ht="12.75">
      <c r="A688" t="s">
        <v>58</v>
      </c>
      <c r="E688" s="39" t="s">
        <v>5</v>
      </c>
    </row>
    <row r="689" spans="1:13" ht="12.75">
      <c r="A689" t="s">
        <v>47</v>
      </c>
      <c r="C689" s="31" t="s">
        <v>113</v>
      </c>
      <c r="E689" s="33" t="s">
        <v>2439</v>
      </c>
      <c r="J689" s="32">
        <f>0</f>
      </c>
      <c s="32">
        <f>0</f>
      </c>
      <c s="32">
        <f>0+L690+L694+L698</f>
      </c>
      <c s="32">
        <f>0+M690+M694+M698</f>
      </c>
    </row>
    <row r="690" spans="1:16" ht="25.5">
      <c r="A690" t="s">
        <v>50</v>
      </c>
      <c s="34" t="s">
        <v>514</v>
      </c>
      <c s="34" t="s">
        <v>2440</v>
      </c>
      <c s="35" t="s">
        <v>5</v>
      </c>
      <c s="6" t="s">
        <v>2441</v>
      </c>
      <c s="36" t="s">
        <v>54</v>
      </c>
      <c s="37">
        <v>2</v>
      </c>
      <c s="36">
        <v>0</v>
      </c>
      <c s="36">
        <f>ROUND(G690*H690,6)</f>
      </c>
      <c r="L690" s="38">
        <v>0</v>
      </c>
      <c s="32">
        <f>ROUND(ROUND(L690,2)*ROUND(G690,3),2)</f>
      </c>
      <c s="36" t="s">
        <v>761</v>
      </c>
      <c>
        <f>(M690*21)/100</f>
      </c>
      <c t="s">
        <v>28</v>
      </c>
    </row>
    <row r="691" spans="1:5" ht="25.5">
      <c r="A691" s="35" t="s">
        <v>56</v>
      </c>
      <c r="E691" s="39" t="s">
        <v>2441</v>
      </c>
    </row>
    <row r="692" spans="1:5" ht="12.75">
      <c r="A692" s="35" t="s">
        <v>57</v>
      </c>
      <c r="E692" s="40" t="s">
        <v>5</v>
      </c>
    </row>
    <row r="693" spans="1:5" ht="12.75">
      <c r="A693" t="s">
        <v>58</v>
      </c>
      <c r="E693" s="39" t="s">
        <v>5</v>
      </c>
    </row>
    <row r="694" spans="1:16" ht="25.5">
      <c r="A694" t="s">
        <v>50</v>
      </c>
      <c s="34" t="s">
        <v>27</v>
      </c>
      <c s="34" t="s">
        <v>2442</v>
      </c>
      <c s="35" t="s">
        <v>5</v>
      </c>
      <c s="6" t="s">
        <v>2443</v>
      </c>
      <c s="36" t="s">
        <v>68</v>
      </c>
      <c s="37">
        <v>70</v>
      </c>
      <c s="36">
        <v>0</v>
      </c>
      <c s="36">
        <f>ROUND(G694*H694,6)</f>
      </c>
      <c r="L694" s="38">
        <v>0</v>
      </c>
      <c s="32">
        <f>ROUND(ROUND(L694,2)*ROUND(G694,3),2)</f>
      </c>
      <c s="36" t="s">
        <v>761</v>
      </c>
      <c>
        <f>(M694*21)/100</f>
      </c>
      <c t="s">
        <v>28</v>
      </c>
    </row>
    <row r="695" spans="1:5" ht="25.5">
      <c r="A695" s="35" t="s">
        <v>56</v>
      </c>
      <c r="E695" s="39" t="s">
        <v>2443</v>
      </c>
    </row>
    <row r="696" spans="1:5" ht="12.75">
      <c r="A696" s="35" t="s">
        <v>57</v>
      </c>
      <c r="E696" s="40" t="s">
        <v>5</v>
      </c>
    </row>
    <row r="697" spans="1:5" ht="12.75">
      <c r="A697" t="s">
        <v>58</v>
      </c>
      <c r="E697" s="39" t="s">
        <v>5</v>
      </c>
    </row>
    <row r="698" spans="1:16" ht="25.5">
      <c r="A698" t="s">
        <v>50</v>
      </c>
      <c s="34" t="s">
        <v>519</v>
      </c>
      <c s="34" t="s">
        <v>2444</v>
      </c>
      <c s="35" t="s">
        <v>5</v>
      </c>
      <c s="6" t="s">
        <v>2445</v>
      </c>
      <c s="36" t="s">
        <v>68</v>
      </c>
      <c s="37">
        <v>4</v>
      </c>
      <c s="36">
        <v>0.000795</v>
      </c>
      <c s="36">
        <f>ROUND(G698*H698,6)</f>
      </c>
      <c r="L698" s="38">
        <v>0</v>
      </c>
      <c s="32">
        <f>ROUND(ROUND(L698,2)*ROUND(G698,3),2)</f>
      </c>
      <c s="36" t="s">
        <v>761</v>
      </c>
      <c>
        <f>(M698*21)/100</f>
      </c>
      <c t="s">
        <v>28</v>
      </c>
    </row>
    <row r="699" spans="1:5" ht="25.5">
      <c r="A699" s="35" t="s">
        <v>56</v>
      </c>
      <c r="E699" s="39" t="s">
        <v>2445</v>
      </c>
    </row>
    <row r="700" spans="1:5" ht="12.75">
      <c r="A700" s="35" t="s">
        <v>57</v>
      </c>
      <c r="E700" s="40" t="s">
        <v>5</v>
      </c>
    </row>
    <row r="701" spans="1:5" ht="12.75">
      <c r="A701" t="s">
        <v>58</v>
      </c>
      <c r="E701" s="39" t="s">
        <v>5</v>
      </c>
    </row>
    <row r="702" spans="1:13" ht="12.75">
      <c r="A702" t="s">
        <v>47</v>
      </c>
      <c r="C702" s="31" t="s">
        <v>833</v>
      </c>
      <c r="E702" s="33" t="s">
        <v>834</v>
      </c>
      <c r="J702" s="32">
        <f>0</f>
      </c>
      <c s="32">
        <f>0</f>
      </c>
      <c s="32">
        <f>0+L703+L707+L711+L715</f>
      </c>
      <c s="32">
        <f>0+M703+M707+M711+M715</f>
      </c>
    </row>
    <row r="703" spans="1:16" ht="25.5">
      <c r="A703" t="s">
        <v>50</v>
      </c>
      <c s="34" t="s">
        <v>522</v>
      </c>
      <c s="34" t="s">
        <v>1018</v>
      </c>
      <c s="35" t="s">
        <v>5</v>
      </c>
      <c s="6" t="s">
        <v>1019</v>
      </c>
      <c s="36" t="s">
        <v>777</v>
      </c>
      <c s="37">
        <v>5.122</v>
      </c>
      <c s="36">
        <v>0</v>
      </c>
      <c s="36">
        <f>ROUND(G703*H703,6)</f>
      </c>
      <c r="L703" s="38">
        <v>0</v>
      </c>
      <c s="32">
        <f>ROUND(ROUND(L703,2)*ROUND(G703,3),2)</f>
      </c>
      <c s="36" t="s">
        <v>761</v>
      </c>
      <c>
        <f>(M703*21)/100</f>
      </c>
      <c t="s">
        <v>28</v>
      </c>
    </row>
    <row r="704" spans="1:5" ht="25.5">
      <c r="A704" s="35" t="s">
        <v>56</v>
      </c>
      <c r="E704" s="39" t="s">
        <v>1019</v>
      </c>
    </row>
    <row r="705" spans="1:5" ht="12.75">
      <c r="A705" s="35" t="s">
        <v>57</v>
      </c>
      <c r="E705" s="40" t="s">
        <v>5</v>
      </c>
    </row>
    <row r="706" spans="1:5" ht="12.75">
      <c r="A706" t="s">
        <v>58</v>
      </c>
      <c r="E706" s="39" t="s">
        <v>5</v>
      </c>
    </row>
    <row r="707" spans="1:16" ht="25.5">
      <c r="A707" t="s">
        <v>50</v>
      </c>
      <c s="34" t="s">
        <v>525</v>
      </c>
      <c s="34" t="s">
        <v>1020</v>
      </c>
      <c s="35" t="s">
        <v>5</v>
      </c>
      <c s="6" t="s">
        <v>1021</v>
      </c>
      <c s="36" t="s">
        <v>777</v>
      </c>
      <c s="37">
        <v>5.122</v>
      </c>
      <c s="36">
        <v>0</v>
      </c>
      <c s="36">
        <f>ROUND(G707*H707,6)</f>
      </c>
      <c r="L707" s="38">
        <v>0</v>
      </c>
      <c s="32">
        <f>ROUND(ROUND(L707,2)*ROUND(G707,3),2)</f>
      </c>
      <c s="36" t="s">
        <v>761</v>
      </c>
      <c>
        <f>(M707*21)/100</f>
      </c>
      <c t="s">
        <v>28</v>
      </c>
    </row>
    <row r="708" spans="1:5" ht="25.5">
      <c r="A708" s="35" t="s">
        <v>56</v>
      </c>
      <c r="E708" s="39" t="s">
        <v>1021</v>
      </c>
    </row>
    <row r="709" spans="1:5" ht="12.75">
      <c r="A709" s="35" t="s">
        <v>57</v>
      </c>
      <c r="E709" s="40" t="s">
        <v>5</v>
      </c>
    </row>
    <row r="710" spans="1:5" ht="12.75">
      <c r="A710" t="s">
        <v>58</v>
      </c>
      <c r="E710" s="39" t="s">
        <v>5</v>
      </c>
    </row>
    <row r="711" spans="1:16" ht="25.5">
      <c r="A711" t="s">
        <v>50</v>
      </c>
      <c s="34" t="s">
        <v>527</v>
      </c>
      <c s="34" t="s">
        <v>1022</v>
      </c>
      <c s="35" t="s">
        <v>5</v>
      </c>
      <c s="6" t="s">
        <v>1023</v>
      </c>
      <c s="36" t="s">
        <v>777</v>
      </c>
      <c s="37">
        <v>71.708</v>
      </c>
      <c s="36">
        <v>0</v>
      </c>
      <c s="36">
        <f>ROUND(G711*H711,6)</f>
      </c>
      <c r="L711" s="38">
        <v>0</v>
      </c>
      <c s="32">
        <f>ROUND(ROUND(L711,2)*ROUND(G711,3),2)</f>
      </c>
      <c s="36" t="s">
        <v>761</v>
      </c>
      <c>
        <f>(M711*21)/100</f>
      </c>
      <c t="s">
        <v>28</v>
      </c>
    </row>
    <row r="712" spans="1:5" ht="25.5">
      <c r="A712" s="35" t="s">
        <v>56</v>
      </c>
      <c r="E712" s="39" t="s">
        <v>1023</v>
      </c>
    </row>
    <row r="713" spans="1:5" ht="12.75">
      <c r="A713" s="35" t="s">
        <v>57</v>
      </c>
      <c r="E713" s="40" t="s">
        <v>5</v>
      </c>
    </row>
    <row r="714" spans="1:5" ht="12.75">
      <c r="A714" t="s">
        <v>58</v>
      </c>
      <c r="E714" s="39" t="s">
        <v>5</v>
      </c>
    </row>
    <row r="715" spans="1:16" ht="38.25">
      <c r="A715" t="s">
        <v>50</v>
      </c>
      <c s="34" t="s">
        <v>530</v>
      </c>
      <c s="34" t="s">
        <v>1148</v>
      </c>
      <c s="35" t="s">
        <v>5</v>
      </c>
      <c s="6" t="s">
        <v>1149</v>
      </c>
      <c s="36" t="s">
        <v>777</v>
      </c>
      <c s="37">
        <v>5.122</v>
      </c>
      <c s="36">
        <v>0</v>
      </c>
      <c s="36">
        <f>ROUND(G715*H715,6)</f>
      </c>
      <c r="L715" s="38">
        <v>0</v>
      </c>
      <c s="32">
        <f>ROUND(ROUND(L715,2)*ROUND(G715,3),2)</f>
      </c>
      <c s="36" t="s">
        <v>761</v>
      </c>
      <c>
        <f>(M715*21)/100</f>
      </c>
      <c t="s">
        <v>28</v>
      </c>
    </row>
    <row r="716" spans="1:5" ht="38.25">
      <c r="A716" s="35" t="s">
        <v>56</v>
      </c>
      <c r="E716" s="39" t="s">
        <v>1150</v>
      </c>
    </row>
    <row r="717" spans="1:5" ht="12.75">
      <c r="A717" s="35" t="s">
        <v>57</v>
      </c>
      <c r="E717" s="40" t="s">
        <v>5</v>
      </c>
    </row>
    <row r="718" spans="1:5" ht="12.75">
      <c r="A718" t="s">
        <v>58</v>
      </c>
      <c r="E718" s="39" t="s">
        <v>5</v>
      </c>
    </row>
    <row r="719" spans="1:13" ht="12.75">
      <c r="A719" t="s">
        <v>47</v>
      </c>
      <c r="C719" s="31" t="s">
        <v>844</v>
      </c>
      <c r="E719" s="33" t="s">
        <v>845</v>
      </c>
      <c r="J719" s="32">
        <f>0</f>
      </c>
      <c s="32">
        <f>0</f>
      </c>
      <c s="32">
        <f>0+L720</f>
      </c>
      <c s="32">
        <f>0+M720</f>
      </c>
    </row>
    <row r="720" spans="1:16" ht="38.25">
      <c r="A720" t="s">
        <v>50</v>
      </c>
      <c s="34" t="s">
        <v>533</v>
      </c>
      <c s="34" t="s">
        <v>1151</v>
      </c>
      <c s="35" t="s">
        <v>5</v>
      </c>
      <c s="6" t="s">
        <v>1152</v>
      </c>
      <c s="36" t="s">
        <v>777</v>
      </c>
      <c s="37">
        <v>0.862</v>
      </c>
      <c s="36">
        <v>0</v>
      </c>
      <c s="36">
        <f>ROUND(G720*H720,6)</f>
      </c>
      <c r="L720" s="38">
        <v>0</v>
      </c>
      <c s="32">
        <f>ROUND(ROUND(L720,2)*ROUND(G720,3),2)</f>
      </c>
      <c s="36" t="s">
        <v>761</v>
      </c>
      <c>
        <f>(M720*21)/100</f>
      </c>
      <c t="s">
        <v>28</v>
      </c>
    </row>
    <row r="721" spans="1:5" ht="38.25">
      <c r="A721" s="35" t="s">
        <v>56</v>
      </c>
      <c r="E721" s="39" t="s">
        <v>1153</v>
      </c>
    </row>
    <row r="722" spans="1:5" ht="12.75">
      <c r="A722" s="35" t="s">
        <v>57</v>
      </c>
      <c r="E722" s="40" t="s">
        <v>5</v>
      </c>
    </row>
    <row r="723" spans="1:5" ht="12.75">
      <c r="A723" t="s">
        <v>58</v>
      </c>
      <c r="E723" s="39" t="s">
        <v>5</v>
      </c>
    </row>
    <row r="724" spans="1:13" ht="12.75">
      <c r="A724" t="s">
        <v>47</v>
      </c>
      <c r="C724" s="31" t="s">
        <v>1274</v>
      </c>
      <c r="E724" s="33" t="s">
        <v>1275</v>
      </c>
      <c r="J724" s="32">
        <f>0</f>
      </c>
      <c s="32">
        <f>0</f>
      </c>
      <c s="32">
        <f>0+L725</f>
      </c>
      <c s="32">
        <f>0+M725</f>
      </c>
    </row>
    <row r="725" spans="1:16" ht="25.5">
      <c r="A725" t="s">
        <v>50</v>
      </c>
      <c s="34" t="s">
        <v>359</v>
      </c>
      <c s="34" t="s">
        <v>1276</v>
      </c>
      <c s="35" t="s">
        <v>5</v>
      </c>
      <c s="6" t="s">
        <v>1277</v>
      </c>
      <c s="36" t="s">
        <v>315</v>
      </c>
      <c s="37">
        <v>390</v>
      </c>
      <c s="36">
        <v>0</v>
      </c>
      <c s="36">
        <f>ROUND(G725*H725,6)</f>
      </c>
      <c r="L725" s="38">
        <v>0</v>
      </c>
      <c s="32">
        <f>ROUND(ROUND(L725,2)*ROUND(G725,3),2)</f>
      </c>
      <c s="36" t="s">
        <v>761</v>
      </c>
      <c>
        <f>(M725*21)/100</f>
      </c>
      <c t="s">
        <v>28</v>
      </c>
    </row>
    <row r="726" spans="1:5" ht="25.5">
      <c r="A726" s="35" t="s">
        <v>56</v>
      </c>
      <c r="E726" s="39" t="s">
        <v>1277</v>
      </c>
    </row>
    <row r="727" spans="1:5" ht="12.75">
      <c r="A727" s="35" t="s">
        <v>57</v>
      </c>
      <c r="E727" s="40" t="s">
        <v>5</v>
      </c>
    </row>
    <row r="728" spans="1:5" ht="12.75">
      <c r="A728" t="s">
        <v>58</v>
      </c>
      <c r="E7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COUNTIFS(L8:L909,"=0",A8:A909,"P")+COUNTIFS(L8:L909,"",A8:A909,"P")+SUM(Q8:Q909)</f>
      </c>
    </row>
    <row r="8" spans="1:13" ht="12.75">
      <c r="A8" t="s">
        <v>45</v>
      </c>
      <c r="C8" s="28" t="s">
        <v>46</v>
      </c>
      <c r="E8" s="30" t="s">
        <v>17</v>
      </c>
      <c r="J8" s="29">
        <f>0+J9+J234+J595+J764+J829+J874+J903+J908</f>
      </c>
      <c s="29">
        <f>0+K9+K234+K595+K764+K829+K874+K903+K908</f>
      </c>
      <c s="29">
        <f>0+L9+L234+L595+L764+L829+L874+L903+L908</f>
      </c>
      <c s="29">
        <f>0+M9+M234+M595+M764+M829+M874+M903+M908</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52</v>
      </c>
      <c s="35" t="s">
        <v>5</v>
      </c>
      <c s="6" t="s">
        <v>53</v>
      </c>
      <c s="36" t="s">
        <v>54</v>
      </c>
      <c s="37">
        <v>2</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59</v>
      </c>
      <c s="34" t="s">
        <v>60</v>
      </c>
      <c s="35" t="s">
        <v>5</v>
      </c>
      <c s="6" t="s">
        <v>61</v>
      </c>
      <c s="36" t="s">
        <v>54</v>
      </c>
      <c s="37">
        <v>1</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12.75">
      <c r="A17" t="s">
        <v>58</v>
      </c>
      <c r="E17" s="39" t="s">
        <v>5</v>
      </c>
    </row>
    <row r="18" spans="1:16" ht="12.75">
      <c r="A18" t="s">
        <v>50</v>
      </c>
      <c s="34" t="s">
        <v>62</v>
      </c>
      <c s="34" t="s">
        <v>63</v>
      </c>
      <c s="35" t="s">
        <v>5</v>
      </c>
      <c s="6" t="s">
        <v>64</v>
      </c>
      <c s="36" t="s">
        <v>54</v>
      </c>
      <c s="37">
        <v>1</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12.75">
      <c r="A21" t="s">
        <v>58</v>
      </c>
      <c r="E21" s="39" t="s">
        <v>5</v>
      </c>
    </row>
    <row r="22" spans="1:16" ht="12.75">
      <c r="A22" t="s">
        <v>50</v>
      </c>
      <c s="34" t="s">
        <v>65</v>
      </c>
      <c s="34" t="s">
        <v>66</v>
      </c>
      <c s="35" t="s">
        <v>5</v>
      </c>
      <c s="6" t="s">
        <v>67</v>
      </c>
      <c s="36" t="s">
        <v>68</v>
      </c>
      <c s="37">
        <v>155</v>
      </c>
      <c s="36">
        <v>0</v>
      </c>
      <c s="36">
        <f>ROUND(G22*H22,6)</f>
      </c>
      <c r="L22" s="38">
        <v>0</v>
      </c>
      <c s="32">
        <f>ROUND(ROUND(L22,2)*ROUND(G22,3),2)</f>
      </c>
      <c s="36" t="s">
        <v>55</v>
      </c>
      <c>
        <f>(M22*21)/100</f>
      </c>
      <c t="s">
        <v>28</v>
      </c>
    </row>
    <row r="23" spans="1:5" ht="12.75">
      <c r="A23" s="35" t="s">
        <v>56</v>
      </c>
      <c r="E23" s="39" t="s">
        <v>67</v>
      </c>
    </row>
    <row r="24" spans="1:5" ht="12.75">
      <c r="A24" s="35" t="s">
        <v>57</v>
      </c>
      <c r="E24" s="40" t="s">
        <v>5</v>
      </c>
    </row>
    <row r="25" spans="1:5" ht="12.75">
      <c r="A25" t="s">
        <v>58</v>
      </c>
      <c r="E25" s="39" t="s">
        <v>5</v>
      </c>
    </row>
    <row r="26" spans="1:16" ht="25.5">
      <c r="A26" t="s">
        <v>50</v>
      </c>
      <c s="34" t="s">
        <v>69</v>
      </c>
      <c s="34" t="s">
        <v>70</v>
      </c>
      <c s="35" t="s">
        <v>5</v>
      </c>
      <c s="6" t="s">
        <v>71</v>
      </c>
      <c s="36" t="s">
        <v>72</v>
      </c>
      <c s="37">
        <v>1</v>
      </c>
      <c s="36">
        <v>0</v>
      </c>
      <c s="36">
        <f>ROUND(G26*H26,6)</f>
      </c>
      <c r="L26" s="38">
        <v>0</v>
      </c>
      <c s="32">
        <f>ROUND(ROUND(L26,2)*ROUND(G26,3),2)</f>
      </c>
      <c s="36" t="s">
        <v>55</v>
      </c>
      <c>
        <f>(M26*21)/100</f>
      </c>
      <c t="s">
        <v>28</v>
      </c>
    </row>
    <row r="27" spans="1:5" ht="25.5">
      <c r="A27" s="35" t="s">
        <v>56</v>
      </c>
      <c r="E27" s="39" t="s">
        <v>71</v>
      </c>
    </row>
    <row r="28" spans="1:5" ht="12.75">
      <c r="A28" s="35" t="s">
        <v>57</v>
      </c>
      <c r="E28" s="40" t="s">
        <v>5</v>
      </c>
    </row>
    <row r="29" spans="1:5" ht="12.75">
      <c r="A29" t="s">
        <v>58</v>
      </c>
      <c r="E29" s="39" t="s">
        <v>5</v>
      </c>
    </row>
    <row r="30" spans="1:16" ht="12.75">
      <c r="A30" t="s">
        <v>50</v>
      </c>
      <c s="34" t="s">
        <v>73</v>
      </c>
      <c s="34" t="s">
        <v>74</v>
      </c>
      <c s="35" t="s">
        <v>5</v>
      </c>
      <c s="6" t="s">
        <v>75</v>
      </c>
      <c s="36" t="s">
        <v>54</v>
      </c>
      <c s="37">
        <v>4</v>
      </c>
      <c s="36">
        <v>0</v>
      </c>
      <c s="36">
        <f>ROUND(G30*H30,6)</f>
      </c>
      <c r="L30" s="38">
        <v>0</v>
      </c>
      <c s="32">
        <f>ROUND(ROUND(L30,2)*ROUND(G30,3),2)</f>
      </c>
      <c s="36" t="s">
        <v>55</v>
      </c>
      <c>
        <f>(M30*21)/100</f>
      </c>
      <c t="s">
        <v>28</v>
      </c>
    </row>
    <row r="31" spans="1:5" ht="12.75">
      <c r="A31" s="35" t="s">
        <v>56</v>
      </c>
      <c r="E31" s="39" t="s">
        <v>75</v>
      </c>
    </row>
    <row r="32" spans="1:5" ht="12.75">
      <c r="A32" s="35" t="s">
        <v>57</v>
      </c>
      <c r="E32" s="40" t="s">
        <v>5</v>
      </c>
    </row>
    <row r="33" spans="1:5" ht="12.75">
      <c r="A33" t="s">
        <v>58</v>
      </c>
      <c r="E33" s="39" t="s">
        <v>5</v>
      </c>
    </row>
    <row r="34" spans="1:16" ht="12.75">
      <c r="A34" t="s">
        <v>50</v>
      </c>
      <c s="34" t="s">
        <v>76</v>
      </c>
      <c s="34" t="s">
        <v>77</v>
      </c>
      <c s="35" t="s">
        <v>5</v>
      </c>
      <c s="6" t="s">
        <v>78</v>
      </c>
      <c s="36" t="s">
        <v>54</v>
      </c>
      <c s="37">
        <v>1</v>
      </c>
      <c s="36">
        <v>0</v>
      </c>
      <c s="36">
        <f>ROUND(G34*H34,6)</f>
      </c>
      <c r="L34" s="38">
        <v>0</v>
      </c>
      <c s="32">
        <f>ROUND(ROUND(L34,2)*ROUND(G34,3),2)</f>
      </c>
      <c s="36" t="s">
        <v>55</v>
      </c>
      <c>
        <f>(M34*21)/100</f>
      </c>
      <c t="s">
        <v>28</v>
      </c>
    </row>
    <row r="35" spans="1:5" ht="12.75">
      <c r="A35" s="35" t="s">
        <v>56</v>
      </c>
      <c r="E35" s="39" t="s">
        <v>78</v>
      </c>
    </row>
    <row r="36" spans="1:5" ht="12.75">
      <c r="A36" s="35" t="s">
        <v>57</v>
      </c>
      <c r="E36" s="40" t="s">
        <v>5</v>
      </c>
    </row>
    <row r="37" spans="1:5" ht="12.75">
      <c r="A37" t="s">
        <v>58</v>
      </c>
      <c r="E37" s="39" t="s">
        <v>5</v>
      </c>
    </row>
    <row r="38" spans="1:16" ht="12.75">
      <c r="A38" t="s">
        <v>50</v>
      </c>
      <c s="34" t="s">
        <v>79</v>
      </c>
      <c s="34" t="s">
        <v>77</v>
      </c>
      <c s="35" t="s">
        <v>80</v>
      </c>
      <c s="6" t="s">
        <v>81</v>
      </c>
      <c s="36" t="s">
        <v>54</v>
      </c>
      <c s="37">
        <v>1</v>
      </c>
      <c s="36">
        <v>0</v>
      </c>
      <c s="36">
        <f>ROUND(G38*H38,6)</f>
      </c>
      <c r="L38" s="38">
        <v>0</v>
      </c>
      <c s="32">
        <f>ROUND(ROUND(L38,2)*ROUND(G38,3),2)</f>
      </c>
      <c s="36" t="s">
        <v>55</v>
      </c>
      <c>
        <f>(M38*21)/100</f>
      </c>
      <c t="s">
        <v>28</v>
      </c>
    </row>
    <row r="39" spans="1:5" ht="12.75">
      <c r="A39" s="35" t="s">
        <v>56</v>
      </c>
      <c r="E39" s="39" t="s">
        <v>81</v>
      </c>
    </row>
    <row r="40" spans="1:5" ht="12.75">
      <c r="A40" s="35" t="s">
        <v>57</v>
      </c>
      <c r="E40" s="40" t="s">
        <v>5</v>
      </c>
    </row>
    <row r="41" spans="1:5" ht="12.75">
      <c r="A41" t="s">
        <v>58</v>
      </c>
      <c r="E41" s="39" t="s">
        <v>5</v>
      </c>
    </row>
    <row r="42" spans="1:16" ht="12.75">
      <c r="A42" t="s">
        <v>50</v>
      </c>
      <c s="34" t="s">
        <v>82</v>
      </c>
      <c s="34" t="s">
        <v>83</v>
      </c>
      <c s="35" t="s">
        <v>5</v>
      </c>
      <c s="6" t="s">
        <v>84</v>
      </c>
      <c s="36" t="s">
        <v>54</v>
      </c>
      <c s="37">
        <v>3</v>
      </c>
      <c s="36">
        <v>0</v>
      </c>
      <c s="36">
        <f>ROUND(G42*H42,6)</f>
      </c>
      <c r="L42" s="38">
        <v>0</v>
      </c>
      <c s="32">
        <f>ROUND(ROUND(L42,2)*ROUND(G42,3),2)</f>
      </c>
      <c s="36" t="s">
        <v>55</v>
      </c>
      <c>
        <f>(M42*21)/100</f>
      </c>
      <c t="s">
        <v>28</v>
      </c>
    </row>
    <row r="43" spans="1:5" ht="12.7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54</v>
      </c>
      <c s="37">
        <v>1</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12.75">
      <c r="A50" t="s">
        <v>50</v>
      </c>
      <c s="34" t="s">
        <v>88</v>
      </c>
      <c s="34" t="s">
        <v>89</v>
      </c>
      <c s="35" t="s">
        <v>5</v>
      </c>
      <c s="6" t="s">
        <v>90</v>
      </c>
      <c s="36" t="s">
        <v>91</v>
      </c>
      <c s="37">
        <v>1</v>
      </c>
      <c s="36">
        <v>0</v>
      </c>
      <c s="36">
        <f>ROUND(G50*H50,6)</f>
      </c>
      <c r="L50" s="38">
        <v>0</v>
      </c>
      <c s="32">
        <f>ROUND(ROUND(L50,2)*ROUND(G50,3),2)</f>
      </c>
      <c s="36" t="s">
        <v>55</v>
      </c>
      <c>
        <f>(M50*21)/100</f>
      </c>
      <c t="s">
        <v>28</v>
      </c>
    </row>
    <row r="51" spans="1:5" ht="12.75">
      <c r="A51" s="35" t="s">
        <v>56</v>
      </c>
      <c r="E51" s="39" t="s">
        <v>90</v>
      </c>
    </row>
    <row r="52" spans="1:5" ht="12.75">
      <c r="A52" s="35" t="s">
        <v>57</v>
      </c>
      <c r="E52" s="40" t="s">
        <v>5</v>
      </c>
    </row>
    <row r="53" spans="1:5" ht="12.75">
      <c r="A53" t="s">
        <v>58</v>
      </c>
      <c r="E53" s="39" t="s">
        <v>5</v>
      </c>
    </row>
    <row r="54" spans="1:16" ht="12.75">
      <c r="A54" t="s">
        <v>50</v>
      </c>
      <c s="34" t="s">
        <v>92</v>
      </c>
      <c s="34" t="s">
        <v>93</v>
      </c>
      <c s="35" t="s">
        <v>5</v>
      </c>
      <c s="6" t="s">
        <v>94</v>
      </c>
      <c s="36" t="s">
        <v>54</v>
      </c>
      <c s="37">
        <v>1</v>
      </c>
      <c s="36">
        <v>0</v>
      </c>
      <c s="36">
        <f>ROUND(G54*H54,6)</f>
      </c>
      <c r="L54" s="38">
        <v>0</v>
      </c>
      <c s="32">
        <f>ROUND(ROUND(L54,2)*ROUND(G54,3),2)</f>
      </c>
      <c s="36" t="s">
        <v>55</v>
      </c>
      <c>
        <f>(M54*21)/100</f>
      </c>
      <c t="s">
        <v>28</v>
      </c>
    </row>
    <row r="55" spans="1:5" ht="12.75">
      <c r="A55" s="35" t="s">
        <v>56</v>
      </c>
      <c r="E55" s="39" t="s">
        <v>94</v>
      </c>
    </row>
    <row r="56" spans="1:5" ht="12.75">
      <c r="A56" s="35" t="s">
        <v>57</v>
      </c>
      <c r="E56" s="40" t="s">
        <v>5</v>
      </c>
    </row>
    <row r="57" spans="1:5" ht="12.75">
      <c r="A57" t="s">
        <v>58</v>
      </c>
      <c r="E57" s="39" t="s">
        <v>5</v>
      </c>
    </row>
    <row r="58" spans="1:16" ht="12.75">
      <c r="A58" t="s">
        <v>50</v>
      </c>
      <c s="34" t="s">
        <v>95</v>
      </c>
      <c s="34" t="s">
        <v>96</v>
      </c>
      <c s="35" t="s">
        <v>5</v>
      </c>
      <c s="6" t="s">
        <v>97</v>
      </c>
      <c s="36" t="s">
        <v>68</v>
      </c>
      <c s="37">
        <v>85</v>
      </c>
      <c s="36">
        <v>0</v>
      </c>
      <c s="36">
        <f>ROUND(G58*H58,6)</f>
      </c>
      <c r="L58" s="38">
        <v>0</v>
      </c>
      <c s="32">
        <f>ROUND(ROUND(L58,2)*ROUND(G58,3),2)</f>
      </c>
      <c s="36" t="s">
        <v>55</v>
      </c>
      <c>
        <f>(M58*21)/100</f>
      </c>
      <c t="s">
        <v>28</v>
      </c>
    </row>
    <row r="59" spans="1:5" ht="12.75">
      <c r="A59" s="35" t="s">
        <v>56</v>
      </c>
      <c r="E59" s="39" t="s">
        <v>97</v>
      </c>
    </row>
    <row r="60" spans="1:5" ht="12.75">
      <c r="A60" s="35" t="s">
        <v>57</v>
      </c>
      <c r="E60" s="40" t="s">
        <v>5</v>
      </c>
    </row>
    <row r="61" spans="1:5" ht="12.75">
      <c r="A61" t="s">
        <v>58</v>
      </c>
      <c r="E61" s="39" t="s">
        <v>5</v>
      </c>
    </row>
    <row r="62" spans="1:16" ht="12.75">
      <c r="A62" t="s">
        <v>50</v>
      </c>
      <c s="34" t="s">
        <v>98</v>
      </c>
      <c s="34" t="s">
        <v>99</v>
      </c>
      <c s="35" t="s">
        <v>5</v>
      </c>
      <c s="6" t="s">
        <v>100</v>
      </c>
      <c s="36" t="s">
        <v>68</v>
      </c>
      <c s="37">
        <v>40</v>
      </c>
      <c s="36">
        <v>0</v>
      </c>
      <c s="36">
        <f>ROUND(G62*H62,6)</f>
      </c>
      <c r="L62" s="38">
        <v>0</v>
      </c>
      <c s="32">
        <f>ROUND(ROUND(L62,2)*ROUND(G62,3),2)</f>
      </c>
      <c s="36" t="s">
        <v>55</v>
      </c>
      <c>
        <f>(M62*21)/100</f>
      </c>
      <c t="s">
        <v>28</v>
      </c>
    </row>
    <row r="63" spans="1:5" ht="12.75">
      <c r="A63" s="35" t="s">
        <v>56</v>
      </c>
      <c r="E63" s="39" t="s">
        <v>100</v>
      </c>
    </row>
    <row r="64" spans="1:5" ht="12.75">
      <c r="A64" s="35" t="s">
        <v>57</v>
      </c>
      <c r="E64" s="40" t="s">
        <v>5</v>
      </c>
    </row>
    <row r="65" spans="1:5" ht="12.75">
      <c r="A65" t="s">
        <v>58</v>
      </c>
      <c r="E65" s="39" t="s">
        <v>5</v>
      </c>
    </row>
    <row r="66" spans="1:16" ht="25.5">
      <c r="A66" t="s">
        <v>50</v>
      </c>
      <c s="34" t="s">
        <v>101</v>
      </c>
      <c s="34" t="s">
        <v>102</v>
      </c>
      <c s="35" t="s">
        <v>5</v>
      </c>
      <c s="6" t="s">
        <v>103</v>
      </c>
      <c s="36" t="s">
        <v>54</v>
      </c>
      <c s="37">
        <v>5</v>
      </c>
      <c s="36">
        <v>0</v>
      </c>
      <c s="36">
        <f>ROUND(G66*H66,6)</f>
      </c>
      <c r="L66" s="38">
        <v>0</v>
      </c>
      <c s="32">
        <f>ROUND(ROUND(L66,2)*ROUND(G66,3),2)</f>
      </c>
      <c s="36" t="s">
        <v>55</v>
      </c>
      <c>
        <f>(M66*21)/100</f>
      </c>
      <c t="s">
        <v>28</v>
      </c>
    </row>
    <row r="67" spans="1:5" ht="25.5">
      <c r="A67" s="35" t="s">
        <v>56</v>
      </c>
      <c r="E67" s="39" t="s">
        <v>103</v>
      </c>
    </row>
    <row r="68" spans="1:5" ht="12.75">
      <c r="A68" s="35" t="s">
        <v>57</v>
      </c>
      <c r="E68" s="40" t="s">
        <v>5</v>
      </c>
    </row>
    <row r="69" spans="1:5" ht="12.75">
      <c r="A69" t="s">
        <v>58</v>
      </c>
      <c r="E69" s="39" t="s">
        <v>5</v>
      </c>
    </row>
    <row r="70" spans="1:16" ht="12.75">
      <c r="A70" t="s">
        <v>50</v>
      </c>
      <c s="34" t="s">
        <v>104</v>
      </c>
      <c s="34" t="s">
        <v>105</v>
      </c>
      <c s="35" t="s">
        <v>5</v>
      </c>
      <c s="6" t="s">
        <v>106</v>
      </c>
      <c s="36" t="s">
        <v>54</v>
      </c>
      <c s="37">
        <v>24</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25.5">
      <c r="A74" t="s">
        <v>50</v>
      </c>
      <c s="34" t="s">
        <v>107</v>
      </c>
      <c s="34" t="s">
        <v>108</v>
      </c>
      <c s="35" t="s">
        <v>5</v>
      </c>
      <c s="6" t="s">
        <v>109</v>
      </c>
      <c s="36" t="s">
        <v>54</v>
      </c>
      <c s="37">
        <v>12</v>
      </c>
      <c s="36">
        <v>0</v>
      </c>
      <c s="36">
        <f>ROUND(G74*H74,6)</f>
      </c>
      <c r="L74" s="38">
        <v>0</v>
      </c>
      <c s="32">
        <f>ROUND(ROUND(L74,2)*ROUND(G74,3),2)</f>
      </c>
      <c s="36" t="s">
        <v>55</v>
      </c>
      <c>
        <f>(M74*21)/100</f>
      </c>
      <c t="s">
        <v>28</v>
      </c>
    </row>
    <row r="75" spans="1:5" ht="25.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54</v>
      </c>
      <c s="37">
        <v>680</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54</v>
      </c>
      <c s="37">
        <v>3</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6" ht="12.75">
      <c r="A86" t="s">
        <v>50</v>
      </c>
      <c s="34" t="s">
        <v>116</v>
      </c>
      <c s="34" t="s">
        <v>117</v>
      </c>
      <c s="35" t="s">
        <v>5</v>
      </c>
      <c s="6" t="s">
        <v>118</v>
      </c>
      <c s="36" t="s">
        <v>54</v>
      </c>
      <c s="37">
        <v>5</v>
      </c>
      <c s="36">
        <v>0</v>
      </c>
      <c s="36">
        <f>ROUND(G86*H86,6)</f>
      </c>
      <c r="L86" s="38">
        <v>0</v>
      </c>
      <c s="32">
        <f>ROUND(ROUND(L86,2)*ROUND(G86,3),2)</f>
      </c>
      <c s="36" t="s">
        <v>55</v>
      </c>
      <c>
        <f>(M86*21)/100</f>
      </c>
      <c t="s">
        <v>28</v>
      </c>
    </row>
    <row r="87" spans="1:5" ht="12.75">
      <c r="A87" s="35" t="s">
        <v>56</v>
      </c>
      <c r="E87" s="39" t="s">
        <v>118</v>
      </c>
    </row>
    <row r="88" spans="1:5" ht="12.75">
      <c r="A88" s="35" t="s">
        <v>57</v>
      </c>
      <c r="E88" s="40" t="s">
        <v>5</v>
      </c>
    </row>
    <row r="89" spans="1:5" ht="12.75">
      <c r="A89" t="s">
        <v>58</v>
      </c>
      <c r="E89" s="39" t="s">
        <v>5</v>
      </c>
    </row>
    <row r="90" spans="1:16" ht="12.75">
      <c r="A90" t="s">
        <v>50</v>
      </c>
      <c s="34" t="s">
        <v>119</v>
      </c>
      <c s="34" t="s">
        <v>120</v>
      </c>
      <c s="35" t="s">
        <v>5</v>
      </c>
      <c s="6" t="s">
        <v>121</v>
      </c>
      <c s="36" t="s">
        <v>54</v>
      </c>
      <c s="37">
        <v>2</v>
      </c>
      <c s="36">
        <v>0</v>
      </c>
      <c s="36">
        <f>ROUND(G90*H90,6)</f>
      </c>
      <c r="L90" s="38">
        <v>0</v>
      </c>
      <c s="32">
        <f>ROUND(ROUND(L90,2)*ROUND(G90,3),2)</f>
      </c>
      <c s="36" t="s">
        <v>55</v>
      </c>
      <c>
        <f>(M90*21)/100</f>
      </c>
      <c t="s">
        <v>28</v>
      </c>
    </row>
    <row r="91" spans="1:5" ht="12.75">
      <c r="A91" s="35" t="s">
        <v>56</v>
      </c>
      <c r="E91" s="39" t="s">
        <v>121</v>
      </c>
    </row>
    <row r="92" spans="1:5" ht="12.75">
      <c r="A92" s="35" t="s">
        <v>57</v>
      </c>
      <c r="E92" s="40" t="s">
        <v>5</v>
      </c>
    </row>
    <row r="93" spans="1:5" ht="12.75">
      <c r="A93" t="s">
        <v>58</v>
      </c>
      <c r="E93" s="39" t="s">
        <v>5</v>
      </c>
    </row>
    <row r="94" spans="1:16" ht="12.75">
      <c r="A94" t="s">
        <v>50</v>
      </c>
      <c s="34" t="s">
        <v>122</v>
      </c>
      <c s="34" t="s">
        <v>123</v>
      </c>
      <c s="35" t="s">
        <v>5</v>
      </c>
      <c s="6" t="s">
        <v>124</v>
      </c>
      <c s="36" t="s">
        <v>54</v>
      </c>
      <c s="37">
        <v>12</v>
      </c>
      <c s="36">
        <v>0</v>
      </c>
      <c s="36">
        <f>ROUND(G94*H94,6)</f>
      </c>
      <c r="L94" s="38">
        <v>0</v>
      </c>
      <c s="32">
        <f>ROUND(ROUND(L94,2)*ROUND(G94,3),2)</f>
      </c>
      <c s="36" t="s">
        <v>55</v>
      </c>
      <c>
        <f>(M94*21)/100</f>
      </c>
      <c t="s">
        <v>28</v>
      </c>
    </row>
    <row r="95" spans="1:5" ht="12.75">
      <c r="A95" s="35" t="s">
        <v>56</v>
      </c>
      <c r="E95" s="39" t="s">
        <v>124</v>
      </c>
    </row>
    <row r="96" spans="1:5" ht="12.75">
      <c r="A96" s="35" t="s">
        <v>57</v>
      </c>
      <c r="E96" s="40" t="s">
        <v>5</v>
      </c>
    </row>
    <row r="97" spans="1:5" ht="12.75">
      <c r="A97" t="s">
        <v>58</v>
      </c>
      <c r="E97" s="39" t="s">
        <v>5</v>
      </c>
    </row>
    <row r="98" spans="1:16" ht="12.75">
      <c r="A98" t="s">
        <v>50</v>
      </c>
      <c s="34" t="s">
        <v>125</v>
      </c>
      <c s="34" t="s">
        <v>126</v>
      </c>
      <c s="35" t="s">
        <v>5</v>
      </c>
      <c s="6" t="s">
        <v>127</v>
      </c>
      <c s="36" t="s">
        <v>54</v>
      </c>
      <c s="37">
        <v>2</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6" ht="12.75">
      <c r="A102" t="s">
        <v>50</v>
      </c>
      <c s="34" t="s">
        <v>128</v>
      </c>
      <c s="34" t="s">
        <v>129</v>
      </c>
      <c s="35" t="s">
        <v>5</v>
      </c>
      <c s="6" t="s">
        <v>130</v>
      </c>
      <c s="36" t="s">
        <v>54</v>
      </c>
      <c s="37">
        <v>13</v>
      </c>
      <c s="36">
        <v>0</v>
      </c>
      <c s="36">
        <f>ROUND(G102*H102,6)</f>
      </c>
      <c r="L102" s="38">
        <v>0</v>
      </c>
      <c s="32">
        <f>ROUND(ROUND(L102,2)*ROUND(G102,3),2)</f>
      </c>
      <c s="36" t="s">
        <v>55</v>
      </c>
      <c>
        <f>(M102*21)/100</f>
      </c>
      <c t="s">
        <v>28</v>
      </c>
    </row>
    <row r="103" spans="1:5" ht="12.75">
      <c r="A103" s="35" t="s">
        <v>56</v>
      </c>
      <c r="E103" s="39" t="s">
        <v>130</v>
      </c>
    </row>
    <row r="104" spans="1:5" ht="12.75">
      <c r="A104" s="35" t="s">
        <v>57</v>
      </c>
      <c r="E104" s="40" t="s">
        <v>5</v>
      </c>
    </row>
    <row r="105" spans="1:5" ht="12.75">
      <c r="A105" t="s">
        <v>58</v>
      </c>
      <c r="E105" s="39" t="s">
        <v>5</v>
      </c>
    </row>
    <row r="106" spans="1:16" ht="12.75">
      <c r="A106" t="s">
        <v>50</v>
      </c>
      <c s="34" t="s">
        <v>131</v>
      </c>
      <c s="34" t="s">
        <v>132</v>
      </c>
      <c s="35" t="s">
        <v>5</v>
      </c>
      <c s="6" t="s">
        <v>133</v>
      </c>
      <c s="36" t="s">
        <v>54</v>
      </c>
      <c s="37">
        <v>6</v>
      </c>
      <c s="36">
        <v>0</v>
      </c>
      <c s="36">
        <f>ROUND(G106*H106,6)</f>
      </c>
      <c r="L106" s="38">
        <v>0</v>
      </c>
      <c s="32">
        <f>ROUND(ROUND(L106,2)*ROUND(G106,3),2)</f>
      </c>
      <c s="36" t="s">
        <v>55</v>
      </c>
      <c>
        <f>(M106*21)/100</f>
      </c>
      <c t="s">
        <v>28</v>
      </c>
    </row>
    <row r="107" spans="1:5" ht="12.75">
      <c r="A107" s="35" t="s">
        <v>56</v>
      </c>
      <c r="E107" s="39" t="s">
        <v>133</v>
      </c>
    </row>
    <row r="108" spans="1:5" ht="12.75">
      <c r="A108" s="35" t="s">
        <v>57</v>
      </c>
      <c r="E108" s="40" t="s">
        <v>5</v>
      </c>
    </row>
    <row r="109" spans="1:5" ht="12.75">
      <c r="A109" t="s">
        <v>58</v>
      </c>
      <c r="E109" s="39" t="s">
        <v>5</v>
      </c>
    </row>
    <row r="110" spans="1:16" ht="12.75">
      <c r="A110" t="s">
        <v>50</v>
      </c>
      <c s="34" t="s">
        <v>134</v>
      </c>
      <c s="34" t="s">
        <v>135</v>
      </c>
      <c s="35" t="s">
        <v>5</v>
      </c>
      <c s="6" t="s">
        <v>136</v>
      </c>
      <c s="36" t="s">
        <v>54</v>
      </c>
      <c s="37">
        <v>4</v>
      </c>
      <c s="36">
        <v>0</v>
      </c>
      <c s="36">
        <f>ROUND(G110*H110,6)</f>
      </c>
      <c r="L110" s="38">
        <v>0</v>
      </c>
      <c s="32">
        <f>ROUND(ROUND(L110,2)*ROUND(G110,3),2)</f>
      </c>
      <c s="36" t="s">
        <v>55</v>
      </c>
      <c>
        <f>(M110*21)/100</f>
      </c>
      <c t="s">
        <v>28</v>
      </c>
    </row>
    <row r="111" spans="1:5" ht="12.75">
      <c r="A111" s="35" t="s">
        <v>56</v>
      </c>
      <c r="E111" s="39" t="s">
        <v>136</v>
      </c>
    </row>
    <row r="112" spans="1:5" ht="12.75">
      <c r="A112" s="35" t="s">
        <v>57</v>
      </c>
      <c r="E112" s="40" t="s">
        <v>5</v>
      </c>
    </row>
    <row r="113" spans="1:5" ht="12.75">
      <c r="A113" t="s">
        <v>58</v>
      </c>
      <c r="E113" s="39" t="s">
        <v>5</v>
      </c>
    </row>
    <row r="114" spans="1:16" ht="12.75">
      <c r="A114" t="s">
        <v>50</v>
      </c>
      <c s="34" t="s">
        <v>137</v>
      </c>
      <c s="34" t="s">
        <v>138</v>
      </c>
      <c s="35" t="s">
        <v>5</v>
      </c>
      <c s="6" t="s">
        <v>139</v>
      </c>
      <c s="36" t="s">
        <v>54</v>
      </c>
      <c s="37">
        <v>2</v>
      </c>
      <c s="36">
        <v>0</v>
      </c>
      <c s="36">
        <f>ROUND(G114*H114,6)</f>
      </c>
      <c r="L114" s="38">
        <v>0</v>
      </c>
      <c s="32">
        <f>ROUND(ROUND(L114,2)*ROUND(G114,3),2)</f>
      </c>
      <c s="36" t="s">
        <v>55</v>
      </c>
      <c>
        <f>(M114*21)/100</f>
      </c>
      <c t="s">
        <v>28</v>
      </c>
    </row>
    <row r="115" spans="1:5" ht="12.75">
      <c r="A115" s="35" t="s">
        <v>56</v>
      </c>
      <c r="E115" s="39" t="s">
        <v>139</v>
      </c>
    </row>
    <row r="116" spans="1:5" ht="12.75">
      <c r="A116" s="35" t="s">
        <v>57</v>
      </c>
      <c r="E116" s="40" t="s">
        <v>5</v>
      </c>
    </row>
    <row r="117" spans="1:5" ht="12.75">
      <c r="A117" t="s">
        <v>58</v>
      </c>
      <c r="E117" s="39" t="s">
        <v>5</v>
      </c>
    </row>
    <row r="118" spans="1:16" ht="12.75">
      <c r="A118" t="s">
        <v>50</v>
      </c>
      <c s="34" t="s">
        <v>140</v>
      </c>
      <c s="34" t="s">
        <v>141</v>
      </c>
      <c s="35" t="s">
        <v>5</v>
      </c>
      <c s="6" t="s">
        <v>142</v>
      </c>
      <c s="36" t="s">
        <v>54</v>
      </c>
      <c s="37">
        <v>2</v>
      </c>
      <c s="36">
        <v>0</v>
      </c>
      <c s="36">
        <f>ROUND(G118*H118,6)</f>
      </c>
      <c r="L118" s="38">
        <v>0</v>
      </c>
      <c s="32">
        <f>ROUND(ROUND(L118,2)*ROUND(G118,3),2)</f>
      </c>
      <c s="36" t="s">
        <v>55</v>
      </c>
      <c>
        <f>(M118*21)/100</f>
      </c>
      <c t="s">
        <v>28</v>
      </c>
    </row>
    <row r="119" spans="1:5" ht="12.75">
      <c r="A119" s="35" t="s">
        <v>56</v>
      </c>
      <c r="E119" s="39" t="s">
        <v>142</v>
      </c>
    </row>
    <row r="120" spans="1:5" ht="12.75">
      <c r="A120" s="35" t="s">
        <v>57</v>
      </c>
      <c r="E120" s="40" t="s">
        <v>5</v>
      </c>
    </row>
    <row r="121" spans="1:5" ht="12.75">
      <c r="A121" t="s">
        <v>58</v>
      </c>
      <c r="E121" s="39" t="s">
        <v>5</v>
      </c>
    </row>
    <row r="122" spans="1:16" ht="12.75">
      <c r="A122" t="s">
        <v>50</v>
      </c>
      <c s="34" t="s">
        <v>143</v>
      </c>
      <c s="34" t="s">
        <v>144</v>
      </c>
      <c s="35" t="s">
        <v>5</v>
      </c>
      <c s="6" t="s">
        <v>145</v>
      </c>
      <c s="36" t="s">
        <v>54</v>
      </c>
      <c s="37">
        <v>1</v>
      </c>
      <c s="36">
        <v>0</v>
      </c>
      <c s="36">
        <f>ROUND(G122*H122,6)</f>
      </c>
      <c r="L122" s="38">
        <v>0</v>
      </c>
      <c s="32">
        <f>ROUND(ROUND(L122,2)*ROUND(G122,3),2)</f>
      </c>
      <c s="36" t="s">
        <v>55</v>
      </c>
      <c>
        <f>(M122*21)/100</f>
      </c>
      <c t="s">
        <v>28</v>
      </c>
    </row>
    <row r="123" spans="1:5" ht="12.75">
      <c r="A123" s="35" t="s">
        <v>56</v>
      </c>
      <c r="E123" s="39" t="s">
        <v>145</v>
      </c>
    </row>
    <row r="124" spans="1:5" ht="12.75">
      <c r="A124" s="35" t="s">
        <v>57</v>
      </c>
      <c r="E124" s="40" t="s">
        <v>5</v>
      </c>
    </row>
    <row r="125" spans="1:5" ht="12.75">
      <c r="A125" t="s">
        <v>58</v>
      </c>
      <c r="E125" s="39" t="s">
        <v>5</v>
      </c>
    </row>
    <row r="126" spans="1:16" ht="12.75">
      <c r="A126" t="s">
        <v>50</v>
      </c>
      <c s="34" t="s">
        <v>146</v>
      </c>
      <c s="34" t="s">
        <v>147</v>
      </c>
      <c s="35" t="s">
        <v>5</v>
      </c>
      <c s="6" t="s">
        <v>148</v>
      </c>
      <c s="36" t="s">
        <v>54</v>
      </c>
      <c s="37">
        <v>4</v>
      </c>
      <c s="36">
        <v>0</v>
      </c>
      <c s="36">
        <f>ROUND(G126*H126,6)</f>
      </c>
      <c r="L126" s="38">
        <v>0</v>
      </c>
      <c s="32">
        <f>ROUND(ROUND(L126,2)*ROUND(G126,3),2)</f>
      </c>
      <c s="36" t="s">
        <v>55</v>
      </c>
      <c>
        <f>(M126*21)/100</f>
      </c>
      <c t="s">
        <v>28</v>
      </c>
    </row>
    <row r="127" spans="1:5" ht="12.75">
      <c r="A127" s="35" t="s">
        <v>56</v>
      </c>
      <c r="E127" s="39" t="s">
        <v>148</v>
      </c>
    </row>
    <row r="128" spans="1:5" ht="12.75">
      <c r="A128" s="35" t="s">
        <v>57</v>
      </c>
      <c r="E128" s="40" t="s">
        <v>5</v>
      </c>
    </row>
    <row r="129" spans="1:5" ht="12.75">
      <c r="A129" t="s">
        <v>58</v>
      </c>
      <c r="E129" s="39" t="s">
        <v>5</v>
      </c>
    </row>
    <row r="130" spans="1:16" ht="12.75">
      <c r="A130" t="s">
        <v>50</v>
      </c>
      <c s="34" t="s">
        <v>149</v>
      </c>
      <c s="34" t="s">
        <v>150</v>
      </c>
      <c s="35" t="s">
        <v>5</v>
      </c>
      <c s="6" t="s">
        <v>151</v>
      </c>
      <c s="36" t="s">
        <v>54</v>
      </c>
      <c s="37">
        <v>3</v>
      </c>
      <c s="36">
        <v>0</v>
      </c>
      <c s="36">
        <f>ROUND(G130*H130,6)</f>
      </c>
      <c r="L130" s="38">
        <v>0</v>
      </c>
      <c s="32">
        <f>ROUND(ROUND(L130,2)*ROUND(G130,3),2)</f>
      </c>
      <c s="36" t="s">
        <v>55</v>
      </c>
      <c>
        <f>(M130*21)/100</f>
      </c>
      <c t="s">
        <v>28</v>
      </c>
    </row>
    <row r="131" spans="1:5" ht="12.75">
      <c r="A131" s="35" t="s">
        <v>56</v>
      </c>
      <c r="E131" s="39" t="s">
        <v>151</v>
      </c>
    </row>
    <row r="132" spans="1:5" ht="12.75">
      <c r="A132" s="35" t="s">
        <v>57</v>
      </c>
      <c r="E132" s="40" t="s">
        <v>5</v>
      </c>
    </row>
    <row r="133" spans="1:5" ht="12.75">
      <c r="A133" t="s">
        <v>58</v>
      </c>
      <c r="E133" s="39" t="s">
        <v>5</v>
      </c>
    </row>
    <row r="134" spans="1:16" ht="12.75">
      <c r="A134" t="s">
        <v>50</v>
      </c>
      <c s="34" t="s">
        <v>152</v>
      </c>
      <c s="34" t="s">
        <v>153</v>
      </c>
      <c s="35" t="s">
        <v>5</v>
      </c>
      <c s="6" t="s">
        <v>154</v>
      </c>
      <c s="36" t="s">
        <v>54</v>
      </c>
      <c s="37">
        <v>24</v>
      </c>
      <c s="36">
        <v>0</v>
      </c>
      <c s="36">
        <f>ROUND(G134*H134,6)</f>
      </c>
      <c r="L134" s="38">
        <v>0</v>
      </c>
      <c s="32">
        <f>ROUND(ROUND(L134,2)*ROUND(G134,3),2)</f>
      </c>
      <c s="36" t="s">
        <v>55</v>
      </c>
      <c>
        <f>(M134*21)/100</f>
      </c>
      <c t="s">
        <v>28</v>
      </c>
    </row>
    <row r="135" spans="1:5" ht="12.75">
      <c r="A135" s="35" t="s">
        <v>56</v>
      </c>
      <c r="E135" s="39" t="s">
        <v>154</v>
      </c>
    </row>
    <row r="136" spans="1:5" ht="12.75">
      <c r="A136" s="35" t="s">
        <v>57</v>
      </c>
      <c r="E136" s="40" t="s">
        <v>5</v>
      </c>
    </row>
    <row r="137" spans="1:5" ht="12.75">
      <c r="A137" t="s">
        <v>58</v>
      </c>
      <c r="E137" s="39" t="s">
        <v>5</v>
      </c>
    </row>
    <row r="138" spans="1:16" ht="12.75">
      <c r="A138" t="s">
        <v>50</v>
      </c>
      <c s="34" t="s">
        <v>155</v>
      </c>
      <c s="34" t="s">
        <v>156</v>
      </c>
      <c s="35" t="s">
        <v>5</v>
      </c>
      <c s="6" t="s">
        <v>157</v>
      </c>
      <c s="36" t="s">
        <v>54</v>
      </c>
      <c s="37">
        <v>3</v>
      </c>
      <c s="36">
        <v>0</v>
      </c>
      <c s="36">
        <f>ROUND(G138*H138,6)</f>
      </c>
      <c r="L138" s="38">
        <v>0</v>
      </c>
      <c s="32">
        <f>ROUND(ROUND(L138,2)*ROUND(G138,3),2)</f>
      </c>
      <c s="36" t="s">
        <v>55</v>
      </c>
      <c>
        <f>(M138*21)/100</f>
      </c>
      <c t="s">
        <v>28</v>
      </c>
    </row>
    <row r="139" spans="1:5" ht="12.75">
      <c r="A139" s="35" t="s">
        <v>56</v>
      </c>
      <c r="E139" s="39" t="s">
        <v>157</v>
      </c>
    </row>
    <row r="140" spans="1:5" ht="12.75">
      <c r="A140" s="35" t="s">
        <v>57</v>
      </c>
      <c r="E140" s="40" t="s">
        <v>5</v>
      </c>
    </row>
    <row r="141" spans="1:5" ht="12.75">
      <c r="A141" t="s">
        <v>58</v>
      </c>
      <c r="E141" s="39" t="s">
        <v>5</v>
      </c>
    </row>
    <row r="142" spans="1:16" ht="25.5">
      <c r="A142" t="s">
        <v>50</v>
      </c>
      <c s="34" t="s">
        <v>158</v>
      </c>
      <c s="34" t="s">
        <v>159</v>
      </c>
      <c s="35" t="s">
        <v>5</v>
      </c>
      <c s="6" t="s">
        <v>160</v>
      </c>
      <c s="36" t="s">
        <v>54</v>
      </c>
      <c s="37">
        <v>1</v>
      </c>
      <c s="36">
        <v>0</v>
      </c>
      <c s="36">
        <f>ROUND(G142*H142,6)</f>
      </c>
      <c r="L142" s="38">
        <v>0</v>
      </c>
      <c s="32">
        <f>ROUND(ROUND(L142,2)*ROUND(G142,3),2)</f>
      </c>
      <c s="36" t="s">
        <v>55</v>
      </c>
      <c>
        <f>(M142*21)/100</f>
      </c>
      <c t="s">
        <v>28</v>
      </c>
    </row>
    <row r="143" spans="1:5" ht="25.5">
      <c r="A143" s="35" t="s">
        <v>56</v>
      </c>
      <c r="E143" s="39" t="s">
        <v>160</v>
      </c>
    </row>
    <row r="144" spans="1:5" ht="12.75">
      <c r="A144" s="35" t="s">
        <v>57</v>
      </c>
      <c r="E144" s="40" t="s">
        <v>5</v>
      </c>
    </row>
    <row r="145" spans="1:5" ht="12.75">
      <c r="A145" t="s">
        <v>58</v>
      </c>
      <c r="E145" s="39" t="s">
        <v>5</v>
      </c>
    </row>
    <row r="146" spans="1:16" ht="12.75">
      <c r="A146" t="s">
        <v>50</v>
      </c>
      <c s="34" t="s">
        <v>161</v>
      </c>
      <c s="34" t="s">
        <v>162</v>
      </c>
      <c s="35" t="s">
        <v>5</v>
      </c>
      <c s="6" t="s">
        <v>163</v>
      </c>
      <c s="36" t="s">
        <v>54</v>
      </c>
      <c s="37">
        <v>1</v>
      </c>
      <c s="36">
        <v>0</v>
      </c>
      <c s="36">
        <f>ROUND(G146*H146,6)</f>
      </c>
      <c r="L146" s="38">
        <v>0</v>
      </c>
      <c s="32">
        <f>ROUND(ROUND(L146,2)*ROUND(G146,3),2)</f>
      </c>
      <c s="36" t="s">
        <v>55</v>
      </c>
      <c>
        <f>(M146*21)/100</f>
      </c>
      <c t="s">
        <v>28</v>
      </c>
    </row>
    <row r="147" spans="1:5" ht="12.75">
      <c r="A147" s="35" t="s">
        <v>56</v>
      </c>
      <c r="E147" s="39" t="s">
        <v>163</v>
      </c>
    </row>
    <row r="148" spans="1:5" ht="12.75">
      <c r="A148" s="35" t="s">
        <v>57</v>
      </c>
      <c r="E148" s="40" t="s">
        <v>5</v>
      </c>
    </row>
    <row r="149" spans="1:5" ht="12.75">
      <c r="A149" t="s">
        <v>58</v>
      </c>
      <c r="E149" s="39" t="s">
        <v>5</v>
      </c>
    </row>
    <row r="150" spans="1:16" ht="12.75">
      <c r="A150" t="s">
        <v>50</v>
      </c>
      <c s="34" t="s">
        <v>164</v>
      </c>
      <c s="34" t="s">
        <v>165</v>
      </c>
      <c s="35" t="s">
        <v>5</v>
      </c>
      <c s="6" t="s">
        <v>166</v>
      </c>
      <c s="36" t="s">
        <v>68</v>
      </c>
      <c s="37">
        <v>60</v>
      </c>
      <c s="36">
        <v>0</v>
      </c>
      <c s="36">
        <f>ROUND(G150*H150,6)</f>
      </c>
      <c r="L150" s="38">
        <v>0</v>
      </c>
      <c s="32">
        <f>ROUND(ROUND(L150,2)*ROUND(G150,3),2)</f>
      </c>
      <c s="36" t="s">
        <v>55</v>
      </c>
      <c>
        <f>(M150*21)/100</f>
      </c>
      <c t="s">
        <v>28</v>
      </c>
    </row>
    <row r="151" spans="1:5" ht="12.75">
      <c r="A151" s="35" t="s">
        <v>56</v>
      </c>
      <c r="E151" s="39" t="s">
        <v>166</v>
      </c>
    </row>
    <row r="152" spans="1:5" ht="12.75">
      <c r="A152" s="35" t="s">
        <v>57</v>
      </c>
      <c r="E152" s="40" t="s">
        <v>5</v>
      </c>
    </row>
    <row r="153" spans="1:5" ht="12.75">
      <c r="A153" t="s">
        <v>58</v>
      </c>
      <c r="E153" s="39" t="s">
        <v>5</v>
      </c>
    </row>
    <row r="154" spans="1:16" ht="25.5">
      <c r="A154" t="s">
        <v>50</v>
      </c>
      <c s="34" t="s">
        <v>167</v>
      </c>
      <c s="34" t="s">
        <v>168</v>
      </c>
      <c s="35" t="s">
        <v>5</v>
      </c>
      <c s="6" t="s">
        <v>169</v>
      </c>
      <c s="36" t="s">
        <v>68</v>
      </c>
      <c s="37">
        <v>90</v>
      </c>
      <c s="36">
        <v>0</v>
      </c>
      <c s="36">
        <f>ROUND(G154*H154,6)</f>
      </c>
      <c r="L154" s="38">
        <v>0</v>
      </c>
      <c s="32">
        <f>ROUND(ROUND(L154,2)*ROUND(G154,3),2)</f>
      </c>
      <c s="36" t="s">
        <v>55</v>
      </c>
      <c>
        <f>(M154*21)/100</f>
      </c>
      <c t="s">
        <v>28</v>
      </c>
    </row>
    <row r="155" spans="1:5" ht="25.5">
      <c r="A155" s="35" t="s">
        <v>56</v>
      </c>
      <c r="E155" s="39" t="s">
        <v>169</v>
      </c>
    </row>
    <row r="156" spans="1:5" ht="12.75">
      <c r="A156" s="35" t="s">
        <v>57</v>
      </c>
      <c r="E156" s="40" t="s">
        <v>5</v>
      </c>
    </row>
    <row r="157" spans="1:5" ht="12.75">
      <c r="A157" t="s">
        <v>58</v>
      </c>
      <c r="E157" s="39" t="s">
        <v>5</v>
      </c>
    </row>
    <row r="158" spans="1:16" ht="12.75">
      <c r="A158" t="s">
        <v>50</v>
      </c>
      <c s="34" t="s">
        <v>170</v>
      </c>
      <c s="34" t="s">
        <v>171</v>
      </c>
      <c s="35" t="s">
        <v>5</v>
      </c>
      <c s="6" t="s">
        <v>172</v>
      </c>
      <c s="36" t="s">
        <v>54</v>
      </c>
      <c s="37">
        <v>1</v>
      </c>
      <c s="36">
        <v>0</v>
      </c>
      <c s="36">
        <f>ROUND(G158*H158,6)</f>
      </c>
      <c r="L158" s="38">
        <v>0</v>
      </c>
      <c s="32">
        <f>ROUND(ROUND(L158,2)*ROUND(G158,3),2)</f>
      </c>
      <c s="36" t="s">
        <v>55</v>
      </c>
      <c>
        <f>(M158*21)/100</f>
      </c>
      <c t="s">
        <v>28</v>
      </c>
    </row>
    <row r="159" spans="1:5" ht="12.75">
      <c r="A159" s="35" t="s">
        <v>56</v>
      </c>
      <c r="E159" s="39" t="s">
        <v>172</v>
      </c>
    </row>
    <row r="160" spans="1:5" ht="12.75">
      <c r="A160" s="35" t="s">
        <v>57</v>
      </c>
      <c r="E160" s="40" t="s">
        <v>5</v>
      </c>
    </row>
    <row r="161" spans="1:5" ht="12.75">
      <c r="A161" t="s">
        <v>58</v>
      </c>
      <c r="E161" s="39" t="s">
        <v>5</v>
      </c>
    </row>
    <row r="162" spans="1:16" ht="12.75">
      <c r="A162" t="s">
        <v>50</v>
      </c>
      <c s="34" t="s">
        <v>173</v>
      </c>
      <c s="34" t="s">
        <v>174</v>
      </c>
      <c s="35" t="s">
        <v>5</v>
      </c>
      <c s="6" t="s">
        <v>175</v>
      </c>
      <c s="36" t="s">
        <v>54</v>
      </c>
      <c s="37">
        <v>6</v>
      </c>
      <c s="36">
        <v>0</v>
      </c>
      <c s="36">
        <f>ROUND(G162*H162,6)</f>
      </c>
      <c r="L162" s="38">
        <v>0</v>
      </c>
      <c s="32">
        <f>ROUND(ROUND(L162,2)*ROUND(G162,3),2)</f>
      </c>
      <c s="36" t="s">
        <v>55</v>
      </c>
      <c>
        <f>(M162*21)/100</f>
      </c>
      <c t="s">
        <v>28</v>
      </c>
    </row>
    <row r="163" spans="1:5" ht="12.75">
      <c r="A163" s="35" t="s">
        <v>56</v>
      </c>
      <c r="E163" s="39" t="s">
        <v>175</v>
      </c>
    </row>
    <row r="164" spans="1:5" ht="12.75">
      <c r="A164" s="35" t="s">
        <v>57</v>
      </c>
      <c r="E164" s="40" t="s">
        <v>5</v>
      </c>
    </row>
    <row r="165" spans="1:5" ht="12.75">
      <c r="A165" t="s">
        <v>58</v>
      </c>
      <c r="E165" s="39" t="s">
        <v>5</v>
      </c>
    </row>
    <row r="166" spans="1:16" ht="12.75">
      <c r="A166" t="s">
        <v>50</v>
      </c>
      <c s="34" t="s">
        <v>176</v>
      </c>
      <c s="34" t="s">
        <v>177</v>
      </c>
      <c s="35" t="s">
        <v>5</v>
      </c>
      <c s="6" t="s">
        <v>178</v>
      </c>
      <c s="36" t="s">
        <v>179</v>
      </c>
      <c s="37">
        <v>2</v>
      </c>
      <c s="36">
        <v>0</v>
      </c>
      <c s="36">
        <f>ROUND(G166*H166,6)</f>
      </c>
      <c r="L166" s="38">
        <v>0</v>
      </c>
      <c s="32">
        <f>ROUND(ROUND(L166,2)*ROUND(G166,3),2)</f>
      </c>
      <c s="36" t="s">
        <v>55</v>
      </c>
      <c>
        <f>(M166*21)/100</f>
      </c>
      <c t="s">
        <v>28</v>
      </c>
    </row>
    <row r="167" spans="1:5" ht="12.75">
      <c r="A167" s="35" t="s">
        <v>56</v>
      </c>
      <c r="E167" s="39" t="s">
        <v>178</v>
      </c>
    </row>
    <row r="168" spans="1:5" ht="12.75">
      <c r="A168" s="35" t="s">
        <v>57</v>
      </c>
      <c r="E168" s="40" t="s">
        <v>5</v>
      </c>
    </row>
    <row r="169" spans="1:5" ht="12.75">
      <c r="A169" t="s">
        <v>58</v>
      </c>
      <c r="E169" s="39" t="s">
        <v>5</v>
      </c>
    </row>
    <row r="170" spans="1:16" ht="12.75">
      <c r="A170" t="s">
        <v>50</v>
      </c>
      <c s="34" t="s">
        <v>180</v>
      </c>
      <c s="34" t="s">
        <v>181</v>
      </c>
      <c s="35" t="s">
        <v>5</v>
      </c>
      <c s="6" t="s">
        <v>182</v>
      </c>
      <c s="36" t="s">
        <v>54</v>
      </c>
      <c s="37">
        <v>12</v>
      </c>
      <c s="36">
        <v>0</v>
      </c>
      <c s="36">
        <f>ROUND(G170*H170,6)</f>
      </c>
      <c r="L170" s="38">
        <v>0</v>
      </c>
      <c s="32">
        <f>ROUND(ROUND(L170,2)*ROUND(G170,3),2)</f>
      </c>
      <c s="36" t="s">
        <v>55</v>
      </c>
      <c>
        <f>(M170*21)/100</f>
      </c>
      <c t="s">
        <v>28</v>
      </c>
    </row>
    <row r="171" spans="1:5" ht="12.75">
      <c r="A171" s="35" t="s">
        <v>56</v>
      </c>
      <c r="E171" s="39" t="s">
        <v>182</v>
      </c>
    </row>
    <row r="172" spans="1:5" ht="12.75">
      <c r="A172" s="35" t="s">
        <v>57</v>
      </c>
      <c r="E172" s="40" t="s">
        <v>5</v>
      </c>
    </row>
    <row r="173" spans="1:5" ht="12.75">
      <c r="A173" t="s">
        <v>58</v>
      </c>
      <c r="E173" s="39" t="s">
        <v>5</v>
      </c>
    </row>
    <row r="174" spans="1:16" ht="12.75">
      <c r="A174" t="s">
        <v>50</v>
      </c>
      <c s="34" t="s">
        <v>183</v>
      </c>
      <c s="34" t="s">
        <v>184</v>
      </c>
      <c s="35" t="s">
        <v>5</v>
      </c>
      <c s="6" t="s">
        <v>185</v>
      </c>
      <c s="36" t="s">
        <v>68</v>
      </c>
      <c s="37">
        <v>320</v>
      </c>
      <c s="36">
        <v>0</v>
      </c>
      <c s="36">
        <f>ROUND(G174*H174,6)</f>
      </c>
      <c r="L174" s="38">
        <v>0</v>
      </c>
      <c s="32">
        <f>ROUND(ROUND(L174,2)*ROUND(G174,3),2)</f>
      </c>
      <c s="36" t="s">
        <v>55</v>
      </c>
      <c>
        <f>(M174*21)/100</f>
      </c>
      <c t="s">
        <v>28</v>
      </c>
    </row>
    <row r="175" spans="1:5" ht="12.75">
      <c r="A175" s="35" t="s">
        <v>56</v>
      </c>
      <c r="E175" s="39" t="s">
        <v>185</v>
      </c>
    </row>
    <row r="176" spans="1:5" ht="12.75">
      <c r="A176" s="35" t="s">
        <v>57</v>
      </c>
      <c r="E176" s="40" t="s">
        <v>5</v>
      </c>
    </row>
    <row r="177" spans="1:5" ht="12.75">
      <c r="A177" t="s">
        <v>58</v>
      </c>
      <c r="E177" s="39" t="s">
        <v>5</v>
      </c>
    </row>
    <row r="178" spans="1:16" ht="12.75">
      <c r="A178" t="s">
        <v>50</v>
      </c>
      <c s="34" t="s">
        <v>186</v>
      </c>
      <c s="34" t="s">
        <v>187</v>
      </c>
      <c s="35" t="s">
        <v>5</v>
      </c>
      <c s="6" t="s">
        <v>188</v>
      </c>
      <c s="36" t="s">
        <v>54</v>
      </c>
      <c s="37">
        <v>1</v>
      </c>
      <c s="36">
        <v>0</v>
      </c>
      <c s="36">
        <f>ROUND(G178*H178,6)</f>
      </c>
      <c r="L178" s="38">
        <v>0</v>
      </c>
      <c s="32">
        <f>ROUND(ROUND(L178,2)*ROUND(G178,3),2)</f>
      </c>
      <c s="36" t="s">
        <v>55</v>
      </c>
      <c>
        <f>(M178*21)/100</f>
      </c>
      <c t="s">
        <v>28</v>
      </c>
    </row>
    <row r="179" spans="1:5" ht="12.75">
      <c r="A179" s="35" t="s">
        <v>56</v>
      </c>
      <c r="E179" s="39" t="s">
        <v>188</v>
      </c>
    </row>
    <row r="180" spans="1:5" ht="12.75">
      <c r="A180" s="35" t="s">
        <v>57</v>
      </c>
      <c r="E180" s="40" t="s">
        <v>5</v>
      </c>
    </row>
    <row r="181" spans="1:5" ht="12.75">
      <c r="A181" t="s">
        <v>58</v>
      </c>
      <c r="E181" s="39" t="s">
        <v>5</v>
      </c>
    </row>
    <row r="182" spans="1:16" ht="12.75">
      <c r="A182" t="s">
        <v>50</v>
      </c>
      <c s="34" t="s">
        <v>189</v>
      </c>
      <c s="34" t="s">
        <v>190</v>
      </c>
      <c s="35" t="s">
        <v>5</v>
      </c>
      <c s="6" t="s">
        <v>191</v>
      </c>
      <c s="36" t="s">
        <v>54</v>
      </c>
      <c s="37">
        <v>1</v>
      </c>
      <c s="36">
        <v>0</v>
      </c>
      <c s="36">
        <f>ROUND(G182*H182,6)</f>
      </c>
      <c r="L182" s="38">
        <v>0</v>
      </c>
      <c s="32">
        <f>ROUND(ROUND(L182,2)*ROUND(G182,3),2)</f>
      </c>
      <c s="36" t="s">
        <v>55</v>
      </c>
      <c>
        <f>(M182*21)/100</f>
      </c>
      <c t="s">
        <v>28</v>
      </c>
    </row>
    <row r="183" spans="1:5" ht="12.75">
      <c r="A183" s="35" t="s">
        <v>56</v>
      </c>
      <c r="E183" s="39" t="s">
        <v>191</v>
      </c>
    </row>
    <row r="184" spans="1:5" ht="12.75">
      <c r="A184" s="35" t="s">
        <v>57</v>
      </c>
      <c r="E184" s="40" t="s">
        <v>5</v>
      </c>
    </row>
    <row r="185" spans="1:5" ht="12.75">
      <c r="A185" t="s">
        <v>58</v>
      </c>
      <c r="E185" s="39" t="s">
        <v>5</v>
      </c>
    </row>
    <row r="186" spans="1:16" ht="25.5">
      <c r="A186" t="s">
        <v>50</v>
      </c>
      <c s="34" t="s">
        <v>192</v>
      </c>
      <c s="34" t="s">
        <v>193</v>
      </c>
      <c s="35" t="s">
        <v>5</v>
      </c>
      <c s="6" t="s">
        <v>194</v>
      </c>
      <c s="36" t="s">
        <v>54</v>
      </c>
      <c s="37">
        <v>1</v>
      </c>
      <c s="36">
        <v>0</v>
      </c>
      <c s="36">
        <f>ROUND(G186*H186,6)</f>
      </c>
      <c r="L186" s="38">
        <v>0</v>
      </c>
      <c s="32">
        <f>ROUND(ROUND(L186,2)*ROUND(G186,3),2)</f>
      </c>
      <c s="36" t="s">
        <v>55</v>
      </c>
      <c>
        <f>(M186*21)/100</f>
      </c>
      <c t="s">
        <v>28</v>
      </c>
    </row>
    <row r="187" spans="1:5" ht="25.5">
      <c r="A187" s="35" t="s">
        <v>56</v>
      </c>
      <c r="E187" s="39" t="s">
        <v>194</v>
      </c>
    </row>
    <row r="188" spans="1:5" ht="12.75">
      <c r="A188" s="35" t="s">
        <v>57</v>
      </c>
      <c r="E188" s="40" t="s">
        <v>5</v>
      </c>
    </row>
    <row r="189" spans="1:5" ht="12.75">
      <c r="A189" t="s">
        <v>58</v>
      </c>
      <c r="E189" s="39" t="s">
        <v>5</v>
      </c>
    </row>
    <row r="190" spans="1:16" ht="12.75">
      <c r="A190" t="s">
        <v>50</v>
      </c>
      <c s="34" t="s">
        <v>195</v>
      </c>
      <c s="34" t="s">
        <v>196</v>
      </c>
      <c s="35" t="s">
        <v>5</v>
      </c>
      <c s="6" t="s">
        <v>197</v>
      </c>
      <c s="36" t="s">
        <v>68</v>
      </c>
      <c s="37">
        <v>120</v>
      </c>
      <c s="36">
        <v>0</v>
      </c>
      <c s="36">
        <f>ROUND(G190*H190,6)</f>
      </c>
      <c r="L190" s="38">
        <v>0</v>
      </c>
      <c s="32">
        <f>ROUND(ROUND(L190,2)*ROUND(G190,3),2)</f>
      </c>
      <c s="36" t="s">
        <v>55</v>
      </c>
      <c>
        <f>(M190*21)/100</f>
      </c>
      <c t="s">
        <v>28</v>
      </c>
    </row>
    <row r="191" spans="1:5" ht="12.75">
      <c r="A191" s="35" t="s">
        <v>56</v>
      </c>
      <c r="E191" s="39" t="s">
        <v>197</v>
      </c>
    </row>
    <row r="192" spans="1:5" ht="12.75">
      <c r="A192" s="35" t="s">
        <v>57</v>
      </c>
      <c r="E192" s="40" t="s">
        <v>5</v>
      </c>
    </row>
    <row r="193" spans="1:5" ht="12.75">
      <c r="A193" t="s">
        <v>58</v>
      </c>
      <c r="E193" s="39" t="s">
        <v>5</v>
      </c>
    </row>
    <row r="194" spans="1:16" ht="12.75">
      <c r="A194" t="s">
        <v>50</v>
      </c>
      <c s="34" t="s">
        <v>198</v>
      </c>
      <c s="34" t="s">
        <v>199</v>
      </c>
      <c s="35" t="s">
        <v>5</v>
      </c>
      <c s="6" t="s">
        <v>200</v>
      </c>
      <c s="36" t="s">
        <v>54</v>
      </c>
      <c s="37">
        <v>3</v>
      </c>
      <c s="36">
        <v>0</v>
      </c>
      <c s="36">
        <f>ROUND(G194*H194,6)</f>
      </c>
      <c r="L194" s="38">
        <v>0</v>
      </c>
      <c s="32">
        <f>ROUND(ROUND(L194,2)*ROUND(G194,3),2)</f>
      </c>
      <c s="36" t="s">
        <v>55</v>
      </c>
      <c>
        <f>(M194*21)/100</f>
      </c>
      <c t="s">
        <v>28</v>
      </c>
    </row>
    <row r="195" spans="1:5" ht="12.75">
      <c r="A195" s="35" t="s">
        <v>56</v>
      </c>
      <c r="E195" s="39" t="s">
        <v>200</v>
      </c>
    </row>
    <row r="196" spans="1:5" ht="12.75">
      <c r="A196" s="35" t="s">
        <v>57</v>
      </c>
      <c r="E196" s="40" t="s">
        <v>5</v>
      </c>
    </row>
    <row r="197" spans="1:5" ht="12.75">
      <c r="A197" t="s">
        <v>58</v>
      </c>
      <c r="E197" s="39" t="s">
        <v>5</v>
      </c>
    </row>
    <row r="198" spans="1:16" ht="12.75">
      <c r="A198" t="s">
        <v>50</v>
      </c>
      <c s="34" t="s">
        <v>201</v>
      </c>
      <c s="34" t="s">
        <v>202</v>
      </c>
      <c s="35" t="s">
        <v>5</v>
      </c>
      <c s="6" t="s">
        <v>203</v>
      </c>
      <c s="36" t="s">
        <v>68</v>
      </c>
      <c s="37">
        <v>3</v>
      </c>
      <c s="36">
        <v>0</v>
      </c>
      <c s="36">
        <f>ROUND(G198*H198,6)</f>
      </c>
      <c r="L198" s="38">
        <v>0</v>
      </c>
      <c s="32">
        <f>ROUND(ROUND(L198,2)*ROUND(G198,3),2)</f>
      </c>
      <c s="36" t="s">
        <v>55</v>
      </c>
      <c>
        <f>(M198*21)/100</f>
      </c>
      <c t="s">
        <v>28</v>
      </c>
    </row>
    <row r="199" spans="1:5" ht="12.75">
      <c r="A199" s="35" t="s">
        <v>56</v>
      </c>
      <c r="E199" s="39" t="s">
        <v>203</v>
      </c>
    </row>
    <row r="200" spans="1:5" ht="12.75">
      <c r="A200" s="35" t="s">
        <v>57</v>
      </c>
      <c r="E200" s="40" t="s">
        <v>5</v>
      </c>
    </row>
    <row r="201" spans="1:5" ht="12.75">
      <c r="A201" t="s">
        <v>58</v>
      </c>
      <c r="E201" s="39" t="s">
        <v>5</v>
      </c>
    </row>
    <row r="202" spans="1:16" ht="12.75">
      <c r="A202" t="s">
        <v>50</v>
      </c>
      <c s="34" t="s">
        <v>204</v>
      </c>
      <c s="34" t="s">
        <v>205</v>
      </c>
      <c s="35" t="s">
        <v>5</v>
      </c>
      <c s="6" t="s">
        <v>206</v>
      </c>
      <c s="36" t="s">
        <v>68</v>
      </c>
      <c s="37">
        <v>20</v>
      </c>
      <c s="36">
        <v>0</v>
      </c>
      <c s="36">
        <f>ROUND(G202*H202,6)</f>
      </c>
      <c r="L202" s="38">
        <v>0</v>
      </c>
      <c s="32">
        <f>ROUND(ROUND(L202,2)*ROUND(G202,3),2)</f>
      </c>
      <c s="36" t="s">
        <v>55</v>
      </c>
      <c>
        <f>(M202*21)/100</f>
      </c>
      <c t="s">
        <v>28</v>
      </c>
    </row>
    <row r="203" spans="1:5" ht="12.75">
      <c r="A203" s="35" t="s">
        <v>56</v>
      </c>
      <c r="E203" s="39" t="s">
        <v>206</v>
      </c>
    </row>
    <row r="204" spans="1:5" ht="12.75">
      <c r="A204" s="35" t="s">
        <v>57</v>
      </c>
      <c r="E204" s="40" t="s">
        <v>5</v>
      </c>
    </row>
    <row r="205" spans="1:5" ht="12.75">
      <c r="A205" t="s">
        <v>58</v>
      </c>
      <c r="E205" s="39" t="s">
        <v>5</v>
      </c>
    </row>
    <row r="206" spans="1:16" ht="25.5">
      <c r="A206" t="s">
        <v>50</v>
      </c>
      <c s="34" t="s">
        <v>207</v>
      </c>
      <c s="34" t="s">
        <v>208</v>
      </c>
      <c s="35" t="s">
        <v>5</v>
      </c>
      <c s="6" t="s">
        <v>209</v>
      </c>
      <c s="36" t="s">
        <v>72</v>
      </c>
      <c s="37">
        <v>1</v>
      </c>
      <c s="36">
        <v>0</v>
      </c>
      <c s="36">
        <f>ROUND(G206*H206,6)</f>
      </c>
      <c r="L206" s="38">
        <v>0</v>
      </c>
      <c s="32">
        <f>ROUND(ROUND(L206,2)*ROUND(G206,3),2)</f>
      </c>
      <c s="36" t="s">
        <v>55</v>
      </c>
      <c>
        <f>(M206*21)/100</f>
      </c>
      <c t="s">
        <v>28</v>
      </c>
    </row>
    <row r="207" spans="1:5" ht="25.5">
      <c r="A207" s="35" t="s">
        <v>56</v>
      </c>
      <c r="E207" s="39" t="s">
        <v>209</v>
      </c>
    </row>
    <row r="208" spans="1:5" ht="12.75">
      <c r="A208" s="35" t="s">
        <v>57</v>
      </c>
      <c r="E208" s="40" t="s">
        <v>5</v>
      </c>
    </row>
    <row r="209" spans="1:5" ht="12.75">
      <c r="A209" t="s">
        <v>58</v>
      </c>
      <c r="E209" s="39" t="s">
        <v>5</v>
      </c>
    </row>
    <row r="210" spans="1:16" ht="12.75">
      <c r="A210" t="s">
        <v>50</v>
      </c>
      <c s="34" t="s">
        <v>210</v>
      </c>
      <c s="34" t="s">
        <v>211</v>
      </c>
      <c s="35" t="s">
        <v>5</v>
      </c>
      <c s="6" t="s">
        <v>212</v>
      </c>
      <c s="36" t="s">
        <v>68</v>
      </c>
      <c s="37">
        <v>50</v>
      </c>
      <c s="36">
        <v>0</v>
      </c>
      <c s="36">
        <f>ROUND(G210*H210,6)</f>
      </c>
      <c r="L210" s="38">
        <v>0</v>
      </c>
      <c s="32">
        <f>ROUND(ROUND(L210,2)*ROUND(G210,3),2)</f>
      </c>
      <c s="36" t="s">
        <v>55</v>
      </c>
      <c>
        <f>(M210*21)/100</f>
      </c>
      <c t="s">
        <v>28</v>
      </c>
    </row>
    <row r="211" spans="1:5" ht="12.75">
      <c r="A211" s="35" t="s">
        <v>56</v>
      </c>
      <c r="E211" s="39" t="s">
        <v>212</v>
      </c>
    </row>
    <row r="212" spans="1:5" ht="12.75">
      <c r="A212" s="35" t="s">
        <v>57</v>
      </c>
      <c r="E212" s="40" t="s">
        <v>5</v>
      </c>
    </row>
    <row r="213" spans="1:5" ht="12.75">
      <c r="A213" t="s">
        <v>58</v>
      </c>
      <c r="E213" s="39" t="s">
        <v>5</v>
      </c>
    </row>
    <row r="214" spans="1:16" ht="25.5">
      <c r="A214" t="s">
        <v>50</v>
      </c>
      <c s="34" t="s">
        <v>213</v>
      </c>
      <c s="34" t="s">
        <v>214</v>
      </c>
      <c s="35" t="s">
        <v>5</v>
      </c>
      <c s="6" t="s">
        <v>215</v>
      </c>
      <c s="36" t="s">
        <v>68</v>
      </c>
      <c s="37">
        <v>135</v>
      </c>
      <c s="36">
        <v>0</v>
      </c>
      <c s="36">
        <f>ROUND(G214*H214,6)</f>
      </c>
      <c r="L214" s="38">
        <v>0</v>
      </c>
      <c s="32">
        <f>ROUND(ROUND(L214,2)*ROUND(G214,3),2)</f>
      </c>
      <c s="36" t="s">
        <v>55</v>
      </c>
      <c>
        <f>(M214*21)/100</f>
      </c>
      <c t="s">
        <v>28</v>
      </c>
    </row>
    <row r="215" spans="1:5" ht="25.5">
      <c r="A215" s="35" t="s">
        <v>56</v>
      </c>
      <c r="E215" s="39" t="s">
        <v>215</v>
      </c>
    </row>
    <row r="216" spans="1:5" ht="12.75">
      <c r="A216" s="35" t="s">
        <v>57</v>
      </c>
      <c r="E216" s="40" t="s">
        <v>5</v>
      </c>
    </row>
    <row r="217" spans="1:5" ht="12.75">
      <c r="A217" t="s">
        <v>58</v>
      </c>
      <c r="E217" s="39" t="s">
        <v>5</v>
      </c>
    </row>
    <row r="218" spans="1:16" ht="25.5">
      <c r="A218" t="s">
        <v>50</v>
      </c>
      <c s="34" t="s">
        <v>216</v>
      </c>
      <c s="34" t="s">
        <v>168</v>
      </c>
      <c s="35" t="s">
        <v>80</v>
      </c>
      <c s="6" t="s">
        <v>217</v>
      </c>
      <c s="36" t="s">
        <v>68</v>
      </c>
      <c s="37">
        <v>50</v>
      </c>
      <c s="36">
        <v>0</v>
      </c>
      <c s="36">
        <f>ROUND(G218*H218,6)</f>
      </c>
      <c r="L218" s="38">
        <v>0</v>
      </c>
      <c s="32">
        <f>ROUND(ROUND(L218,2)*ROUND(G218,3),2)</f>
      </c>
      <c s="36" t="s">
        <v>55</v>
      </c>
      <c>
        <f>(M218*21)/100</f>
      </c>
      <c t="s">
        <v>28</v>
      </c>
    </row>
    <row r="219" spans="1:5" ht="25.5">
      <c r="A219" s="35" t="s">
        <v>56</v>
      </c>
      <c r="E219" s="39" t="s">
        <v>217</v>
      </c>
    </row>
    <row r="220" spans="1:5" ht="12.75">
      <c r="A220" s="35" t="s">
        <v>57</v>
      </c>
      <c r="E220" s="40" t="s">
        <v>5</v>
      </c>
    </row>
    <row r="221" spans="1:5" ht="12.75">
      <c r="A221" t="s">
        <v>58</v>
      </c>
      <c r="E221" s="39" t="s">
        <v>5</v>
      </c>
    </row>
    <row r="222" spans="1:16" ht="25.5">
      <c r="A222" t="s">
        <v>50</v>
      </c>
      <c s="34" t="s">
        <v>218</v>
      </c>
      <c s="34" t="s">
        <v>219</v>
      </c>
      <c s="35" t="s">
        <v>5</v>
      </c>
      <c s="6" t="s">
        <v>220</v>
      </c>
      <c s="36" t="s">
        <v>68</v>
      </c>
      <c s="37">
        <v>50</v>
      </c>
      <c s="36">
        <v>0</v>
      </c>
      <c s="36">
        <f>ROUND(G222*H222,6)</f>
      </c>
      <c r="L222" s="38">
        <v>0</v>
      </c>
      <c s="32">
        <f>ROUND(ROUND(L222,2)*ROUND(G222,3),2)</f>
      </c>
      <c s="36" t="s">
        <v>55</v>
      </c>
      <c>
        <f>(M222*21)/100</f>
      </c>
      <c t="s">
        <v>28</v>
      </c>
    </row>
    <row r="223" spans="1:5" ht="38.25">
      <c r="A223" s="35" t="s">
        <v>56</v>
      </c>
      <c r="E223" s="39" t="s">
        <v>221</v>
      </c>
    </row>
    <row r="224" spans="1:5" ht="12.75">
      <c r="A224" s="35" t="s">
        <v>57</v>
      </c>
      <c r="E224" s="40" t="s">
        <v>5</v>
      </c>
    </row>
    <row r="225" spans="1:5" ht="12.75">
      <c r="A225" t="s">
        <v>58</v>
      </c>
      <c r="E225" s="39" t="s">
        <v>5</v>
      </c>
    </row>
    <row r="226" spans="1:16" ht="25.5">
      <c r="A226" t="s">
        <v>50</v>
      </c>
      <c s="34" t="s">
        <v>222</v>
      </c>
      <c s="34" t="s">
        <v>223</v>
      </c>
      <c s="35" t="s">
        <v>5</v>
      </c>
      <c s="6" t="s">
        <v>224</v>
      </c>
      <c s="36" t="s">
        <v>72</v>
      </c>
      <c s="37">
        <v>1</v>
      </c>
      <c s="36">
        <v>0</v>
      </c>
      <c s="36">
        <f>ROUND(G226*H226,6)</f>
      </c>
      <c r="L226" s="38">
        <v>0</v>
      </c>
      <c s="32">
        <f>ROUND(ROUND(L226,2)*ROUND(G226,3),2)</f>
      </c>
      <c s="36" t="s">
        <v>55</v>
      </c>
      <c>
        <f>(M226*21)/100</f>
      </c>
      <c t="s">
        <v>28</v>
      </c>
    </row>
    <row r="227" spans="1:5" ht="25.5">
      <c r="A227" s="35" t="s">
        <v>56</v>
      </c>
      <c r="E227" s="39" t="s">
        <v>224</v>
      </c>
    </row>
    <row r="228" spans="1:5" ht="12.75">
      <c r="A228" s="35" t="s">
        <v>57</v>
      </c>
      <c r="E228" s="40" t="s">
        <v>5</v>
      </c>
    </row>
    <row r="229" spans="1:5" ht="12.75">
      <c r="A229" t="s">
        <v>58</v>
      </c>
      <c r="E229" s="39" t="s">
        <v>5</v>
      </c>
    </row>
    <row r="230" spans="1:16" ht="25.5">
      <c r="A230" t="s">
        <v>50</v>
      </c>
      <c s="34" t="s">
        <v>225</v>
      </c>
      <c s="34" t="s">
        <v>226</v>
      </c>
      <c s="35" t="s">
        <v>5</v>
      </c>
      <c s="6" t="s">
        <v>227</v>
      </c>
      <c s="36" t="s">
        <v>54</v>
      </c>
      <c s="37">
        <v>2</v>
      </c>
      <c s="36">
        <v>0</v>
      </c>
      <c s="36">
        <f>ROUND(G230*H230,6)</f>
      </c>
      <c r="L230" s="38">
        <v>0</v>
      </c>
      <c s="32">
        <f>ROUND(ROUND(L230,2)*ROUND(G230,3),2)</f>
      </c>
      <c s="36" t="s">
        <v>55</v>
      </c>
      <c>
        <f>(M230*21)/100</f>
      </c>
      <c t="s">
        <v>28</v>
      </c>
    </row>
    <row r="231" spans="1:5" ht="25.5">
      <c r="A231" s="35" t="s">
        <v>56</v>
      </c>
      <c r="E231" s="39" t="s">
        <v>227</v>
      </c>
    </row>
    <row r="232" spans="1:5" ht="12.75">
      <c r="A232" s="35" t="s">
        <v>57</v>
      </c>
      <c r="E232" s="40" t="s">
        <v>5</v>
      </c>
    </row>
    <row r="233" spans="1:5" ht="12.75">
      <c r="A233" t="s">
        <v>58</v>
      </c>
      <c r="E233" s="39" t="s">
        <v>5</v>
      </c>
    </row>
    <row r="234" spans="1:13" ht="12.75">
      <c r="A234" t="s">
        <v>47</v>
      </c>
      <c r="C234" s="31" t="s">
        <v>228</v>
      </c>
      <c r="E234" s="33" t="s">
        <v>229</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f>
      </c>
    </row>
    <row r="235" spans="1:16" ht="12.75">
      <c r="A235" t="s">
        <v>50</v>
      </c>
      <c s="34" t="s">
        <v>230</v>
      </c>
      <c s="34" t="s">
        <v>231</v>
      </c>
      <c s="35" t="s">
        <v>5</v>
      </c>
      <c s="6" t="s">
        <v>232</v>
      </c>
      <c s="36" t="s">
        <v>54</v>
      </c>
      <c s="37">
        <v>730</v>
      </c>
      <c s="36">
        <v>0</v>
      </c>
      <c s="36">
        <f>ROUND(G235*H235,6)</f>
      </c>
      <c r="L235" s="38">
        <v>0</v>
      </c>
      <c s="32">
        <f>ROUND(ROUND(L235,2)*ROUND(G235,3),2)</f>
      </c>
      <c s="36" t="s">
        <v>55</v>
      </c>
      <c>
        <f>(M235*21)/100</f>
      </c>
      <c t="s">
        <v>28</v>
      </c>
    </row>
    <row r="236" spans="1:5" ht="12.75">
      <c r="A236" s="35" t="s">
        <v>56</v>
      </c>
      <c r="E236" s="39" t="s">
        <v>232</v>
      </c>
    </row>
    <row r="237" spans="1:5" ht="12.75">
      <c r="A237" s="35" t="s">
        <v>57</v>
      </c>
      <c r="E237" s="40" t="s">
        <v>5</v>
      </c>
    </row>
    <row r="238" spans="1:5" ht="12.75">
      <c r="A238" t="s">
        <v>58</v>
      </c>
      <c r="E238" s="39" t="s">
        <v>5</v>
      </c>
    </row>
    <row r="239" spans="1:16" ht="12.75">
      <c r="A239" t="s">
        <v>50</v>
      </c>
      <c s="34" t="s">
        <v>233</v>
      </c>
      <c s="34" t="s">
        <v>234</v>
      </c>
      <c s="35" t="s">
        <v>5</v>
      </c>
      <c s="6" t="s">
        <v>235</v>
      </c>
      <c s="36" t="s">
        <v>54</v>
      </c>
      <c s="37">
        <v>1</v>
      </c>
      <c s="36">
        <v>0</v>
      </c>
      <c s="36">
        <f>ROUND(G239*H239,6)</f>
      </c>
      <c r="L239" s="38">
        <v>0</v>
      </c>
      <c s="32">
        <f>ROUND(ROUND(L239,2)*ROUND(G239,3),2)</f>
      </c>
      <c s="36" t="s">
        <v>55</v>
      </c>
      <c>
        <f>(M239*21)/100</f>
      </c>
      <c t="s">
        <v>28</v>
      </c>
    </row>
    <row r="240" spans="1:5" ht="12.75">
      <c r="A240" s="35" t="s">
        <v>56</v>
      </c>
      <c r="E240" s="39" t="s">
        <v>235</v>
      </c>
    </row>
    <row r="241" spans="1:5" ht="12.75">
      <c r="A241" s="35" t="s">
        <v>57</v>
      </c>
      <c r="E241" s="40" t="s">
        <v>5</v>
      </c>
    </row>
    <row r="242" spans="1:5" ht="12.75">
      <c r="A242" t="s">
        <v>58</v>
      </c>
      <c r="E242" s="39" t="s">
        <v>5</v>
      </c>
    </row>
    <row r="243" spans="1:16" ht="12.75">
      <c r="A243" t="s">
        <v>50</v>
      </c>
      <c s="34" t="s">
        <v>236</v>
      </c>
      <c s="34" t="s">
        <v>237</v>
      </c>
      <c s="35" t="s">
        <v>5</v>
      </c>
      <c s="6" t="s">
        <v>238</v>
      </c>
      <c s="36" t="s">
        <v>68</v>
      </c>
      <c s="37">
        <v>90</v>
      </c>
      <c s="36">
        <v>0</v>
      </c>
      <c s="36">
        <f>ROUND(G243*H243,6)</f>
      </c>
      <c r="L243" s="38">
        <v>0</v>
      </c>
      <c s="32">
        <f>ROUND(ROUND(L243,2)*ROUND(G243,3),2)</f>
      </c>
      <c s="36" t="s">
        <v>55</v>
      </c>
      <c>
        <f>(M243*21)/100</f>
      </c>
      <c t="s">
        <v>28</v>
      </c>
    </row>
    <row r="244" spans="1:5" ht="12.75">
      <c r="A244" s="35" t="s">
        <v>56</v>
      </c>
      <c r="E244" s="39" t="s">
        <v>238</v>
      </c>
    </row>
    <row r="245" spans="1:5" ht="12.75">
      <c r="A245" s="35" t="s">
        <v>57</v>
      </c>
      <c r="E245" s="40" t="s">
        <v>5</v>
      </c>
    </row>
    <row r="246" spans="1:5" ht="12.75">
      <c r="A246" t="s">
        <v>58</v>
      </c>
      <c r="E246" s="39" t="s">
        <v>5</v>
      </c>
    </row>
    <row r="247" spans="1:16" ht="12.75">
      <c r="A247" t="s">
        <v>50</v>
      </c>
      <c s="34" t="s">
        <v>239</v>
      </c>
      <c s="34" t="s">
        <v>240</v>
      </c>
      <c s="35" t="s">
        <v>5</v>
      </c>
      <c s="6" t="s">
        <v>241</v>
      </c>
      <c s="36" t="s">
        <v>54</v>
      </c>
      <c s="37">
        <v>2</v>
      </c>
      <c s="36">
        <v>0</v>
      </c>
      <c s="36">
        <f>ROUND(G247*H247,6)</f>
      </c>
      <c r="L247" s="38">
        <v>0</v>
      </c>
      <c s="32">
        <f>ROUND(ROUND(L247,2)*ROUND(G247,3),2)</f>
      </c>
      <c s="36" t="s">
        <v>55</v>
      </c>
      <c>
        <f>(M247*21)/100</f>
      </c>
      <c t="s">
        <v>28</v>
      </c>
    </row>
    <row r="248" spans="1:5" ht="12.75">
      <c r="A248" s="35" t="s">
        <v>56</v>
      </c>
      <c r="E248" s="39" t="s">
        <v>241</v>
      </c>
    </row>
    <row r="249" spans="1:5" ht="12.75">
      <c r="A249" s="35" t="s">
        <v>57</v>
      </c>
      <c r="E249" s="40" t="s">
        <v>5</v>
      </c>
    </row>
    <row r="250" spans="1:5" ht="12.75">
      <c r="A250" t="s">
        <v>58</v>
      </c>
      <c r="E250" s="39" t="s">
        <v>5</v>
      </c>
    </row>
    <row r="251" spans="1:16" ht="12.75">
      <c r="A251" t="s">
        <v>50</v>
      </c>
      <c s="34" t="s">
        <v>242</v>
      </c>
      <c s="34" t="s">
        <v>243</v>
      </c>
      <c s="35" t="s">
        <v>5</v>
      </c>
      <c s="6" t="s">
        <v>244</v>
      </c>
      <c s="36" t="s">
        <v>54</v>
      </c>
      <c s="37">
        <v>4</v>
      </c>
      <c s="36">
        <v>0</v>
      </c>
      <c s="36">
        <f>ROUND(G251*H251,6)</f>
      </c>
      <c r="L251" s="38">
        <v>0</v>
      </c>
      <c s="32">
        <f>ROUND(ROUND(L251,2)*ROUND(G251,3),2)</f>
      </c>
      <c s="36" t="s">
        <v>55</v>
      </c>
      <c>
        <f>(M251*21)/100</f>
      </c>
      <c t="s">
        <v>28</v>
      </c>
    </row>
    <row r="252" spans="1:5" ht="12.75">
      <c r="A252" s="35" t="s">
        <v>56</v>
      </c>
      <c r="E252" s="39" t="s">
        <v>244</v>
      </c>
    </row>
    <row r="253" spans="1:5" ht="12.75">
      <c r="A253" s="35" t="s">
        <v>57</v>
      </c>
      <c r="E253" s="40" t="s">
        <v>5</v>
      </c>
    </row>
    <row r="254" spans="1:5" ht="12.75">
      <c r="A254" t="s">
        <v>58</v>
      </c>
      <c r="E254" s="39" t="s">
        <v>5</v>
      </c>
    </row>
    <row r="255" spans="1:16" ht="12.75">
      <c r="A255" t="s">
        <v>50</v>
      </c>
      <c s="34" t="s">
        <v>245</v>
      </c>
      <c s="34" t="s">
        <v>246</v>
      </c>
      <c s="35" t="s">
        <v>5</v>
      </c>
      <c s="6" t="s">
        <v>247</v>
      </c>
      <c s="36" t="s">
        <v>54</v>
      </c>
      <c s="37">
        <v>6</v>
      </c>
      <c s="36">
        <v>0</v>
      </c>
      <c s="36">
        <f>ROUND(G255*H255,6)</f>
      </c>
      <c r="L255" s="38">
        <v>0</v>
      </c>
      <c s="32">
        <f>ROUND(ROUND(L255,2)*ROUND(G255,3),2)</f>
      </c>
      <c s="36" t="s">
        <v>55</v>
      </c>
      <c>
        <f>(M255*21)/100</f>
      </c>
      <c t="s">
        <v>28</v>
      </c>
    </row>
    <row r="256" spans="1:5" ht="12.75">
      <c r="A256" s="35" t="s">
        <v>56</v>
      </c>
      <c r="E256" s="39" t="s">
        <v>247</v>
      </c>
    </row>
    <row r="257" spans="1:5" ht="12.75">
      <c r="A257" s="35" t="s">
        <v>57</v>
      </c>
      <c r="E257" s="40" t="s">
        <v>5</v>
      </c>
    </row>
    <row r="258" spans="1:5" ht="12.75">
      <c r="A258" t="s">
        <v>58</v>
      </c>
      <c r="E258" s="39" t="s">
        <v>5</v>
      </c>
    </row>
    <row r="259" spans="1:16" ht="12.75">
      <c r="A259" t="s">
        <v>50</v>
      </c>
      <c s="34" t="s">
        <v>248</v>
      </c>
      <c s="34" t="s">
        <v>249</v>
      </c>
      <c s="35" t="s">
        <v>5</v>
      </c>
      <c s="6" t="s">
        <v>250</v>
      </c>
      <c s="36" t="s">
        <v>54</v>
      </c>
      <c s="37">
        <v>2</v>
      </c>
      <c s="36">
        <v>0</v>
      </c>
      <c s="36">
        <f>ROUND(G259*H259,6)</f>
      </c>
      <c r="L259" s="38">
        <v>0</v>
      </c>
      <c s="32">
        <f>ROUND(ROUND(L259,2)*ROUND(G259,3),2)</f>
      </c>
      <c s="36" t="s">
        <v>55</v>
      </c>
      <c>
        <f>(M259*21)/100</f>
      </c>
      <c t="s">
        <v>28</v>
      </c>
    </row>
    <row r="260" spans="1:5" ht="12.75">
      <c r="A260" s="35" t="s">
        <v>56</v>
      </c>
      <c r="E260" s="39" t="s">
        <v>250</v>
      </c>
    </row>
    <row r="261" spans="1:5" ht="12.75">
      <c r="A261" s="35" t="s">
        <v>57</v>
      </c>
      <c r="E261" s="40" t="s">
        <v>5</v>
      </c>
    </row>
    <row r="262" spans="1:5" ht="12.75">
      <c r="A262" t="s">
        <v>58</v>
      </c>
      <c r="E262" s="39" t="s">
        <v>5</v>
      </c>
    </row>
    <row r="263" spans="1:16" ht="25.5">
      <c r="A263" t="s">
        <v>50</v>
      </c>
      <c s="34" t="s">
        <v>251</v>
      </c>
      <c s="34" t="s">
        <v>252</v>
      </c>
      <c s="35" t="s">
        <v>5</v>
      </c>
      <c s="6" t="s">
        <v>253</v>
      </c>
      <c s="36" t="s">
        <v>68</v>
      </c>
      <c s="37">
        <v>85</v>
      </c>
      <c s="36">
        <v>0</v>
      </c>
      <c s="36">
        <f>ROUND(G263*H263,6)</f>
      </c>
      <c r="L263" s="38">
        <v>0</v>
      </c>
      <c s="32">
        <f>ROUND(ROUND(L263,2)*ROUND(G263,3),2)</f>
      </c>
      <c s="36" t="s">
        <v>55</v>
      </c>
      <c>
        <f>(M263*21)/100</f>
      </c>
      <c t="s">
        <v>28</v>
      </c>
    </row>
    <row r="264" spans="1:5" ht="25.5">
      <c r="A264" s="35" t="s">
        <v>56</v>
      </c>
      <c r="E264" s="39" t="s">
        <v>253</v>
      </c>
    </row>
    <row r="265" spans="1:5" ht="12.75">
      <c r="A265" s="35" t="s">
        <v>57</v>
      </c>
      <c r="E265" s="40" t="s">
        <v>5</v>
      </c>
    </row>
    <row r="266" spans="1:5" ht="12.75">
      <c r="A266" t="s">
        <v>58</v>
      </c>
      <c r="E266" s="39" t="s">
        <v>5</v>
      </c>
    </row>
    <row r="267" spans="1:16" ht="12.75">
      <c r="A267" t="s">
        <v>50</v>
      </c>
      <c s="34" t="s">
        <v>254</v>
      </c>
      <c s="34" t="s">
        <v>255</v>
      </c>
      <c s="35" t="s">
        <v>5</v>
      </c>
      <c s="6" t="s">
        <v>256</v>
      </c>
      <c s="36" t="s">
        <v>54</v>
      </c>
      <c s="37">
        <v>1</v>
      </c>
      <c s="36">
        <v>0</v>
      </c>
      <c s="36">
        <f>ROUND(G267*H267,6)</f>
      </c>
      <c r="L267" s="38">
        <v>0</v>
      </c>
      <c s="32">
        <f>ROUND(ROUND(L267,2)*ROUND(G267,3),2)</f>
      </c>
      <c s="36" t="s">
        <v>55</v>
      </c>
      <c>
        <f>(M267*21)/100</f>
      </c>
      <c t="s">
        <v>28</v>
      </c>
    </row>
    <row r="268" spans="1:5" ht="12.75">
      <c r="A268" s="35" t="s">
        <v>56</v>
      </c>
      <c r="E268" s="39" t="s">
        <v>256</v>
      </c>
    </row>
    <row r="269" spans="1:5" ht="12.75">
      <c r="A269" s="35" t="s">
        <v>57</v>
      </c>
      <c r="E269" s="40" t="s">
        <v>5</v>
      </c>
    </row>
    <row r="270" spans="1:5" ht="12.75">
      <c r="A270" t="s">
        <v>58</v>
      </c>
      <c r="E270" s="39" t="s">
        <v>5</v>
      </c>
    </row>
    <row r="271" spans="1:16" ht="12.75">
      <c r="A271" t="s">
        <v>50</v>
      </c>
      <c s="34" t="s">
        <v>257</v>
      </c>
      <c s="34" t="s">
        <v>258</v>
      </c>
      <c s="35" t="s">
        <v>5</v>
      </c>
      <c s="6" t="s">
        <v>259</v>
      </c>
      <c s="36" t="s">
        <v>54</v>
      </c>
      <c s="37">
        <v>1</v>
      </c>
      <c s="36">
        <v>0</v>
      </c>
      <c s="36">
        <f>ROUND(G271*H271,6)</f>
      </c>
      <c r="L271" s="38">
        <v>0</v>
      </c>
      <c s="32">
        <f>ROUND(ROUND(L271,2)*ROUND(G271,3),2)</f>
      </c>
      <c s="36" t="s">
        <v>55</v>
      </c>
      <c>
        <f>(M271*21)/100</f>
      </c>
      <c t="s">
        <v>28</v>
      </c>
    </row>
    <row r="272" spans="1:5" ht="12.75">
      <c r="A272" s="35" t="s">
        <v>56</v>
      </c>
      <c r="E272" s="39" t="s">
        <v>259</v>
      </c>
    </row>
    <row r="273" spans="1:5" ht="12.75">
      <c r="A273" s="35" t="s">
        <v>57</v>
      </c>
      <c r="E273" s="40" t="s">
        <v>5</v>
      </c>
    </row>
    <row r="274" spans="1:5" ht="12.75">
      <c r="A274" t="s">
        <v>58</v>
      </c>
      <c r="E274" s="39" t="s">
        <v>5</v>
      </c>
    </row>
    <row r="275" spans="1:16" ht="12.75">
      <c r="A275" t="s">
        <v>50</v>
      </c>
      <c s="34" t="s">
        <v>260</v>
      </c>
      <c s="34" t="s">
        <v>261</v>
      </c>
      <c s="35" t="s">
        <v>5</v>
      </c>
      <c s="6" t="s">
        <v>262</v>
      </c>
      <c s="36" t="s">
        <v>54</v>
      </c>
      <c s="37">
        <v>1</v>
      </c>
      <c s="36">
        <v>0</v>
      </c>
      <c s="36">
        <f>ROUND(G275*H275,6)</f>
      </c>
      <c r="L275" s="38">
        <v>0</v>
      </c>
      <c s="32">
        <f>ROUND(ROUND(L275,2)*ROUND(G275,3),2)</f>
      </c>
      <c s="36" t="s">
        <v>55</v>
      </c>
      <c>
        <f>(M275*21)/100</f>
      </c>
      <c t="s">
        <v>28</v>
      </c>
    </row>
    <row r="276" spans="1:5" ht="12.75">
      <c r="A276" s="35" t="s">
        <v>56</v>
      </c>
      <c r="E276" s="39" t="s">
        <v>262</v>
      </c>
    </row>
    <row r="277" spans="1:5" ht="12.75">
      <c r="A277" s="35" t="s">
        <v>57</v>
      </c>
      <c r="E277" s="40" t="s">
        <v>5</v>
      </c>
    </row>
    <row r="278" spans="1:5" ht="12.75">
      <c r="A278" t="s">
        <v>58</v>
      </c>
      <c r="E278" s="39" t="s">
        <v>5</v>
      </c>
    </row>
    <row r="279" spans="1:16" ht="12.75">
      <c r="A279" t="s">
        <v>50</v>
      </c>
      <c s="34" t="s">
        <v>263</v>
      </c>
      <c s="34" t="s">
        <v>264</v>
      </c>
      <c s="35" t="s">
        <v>5</v>
      </c>
      <c s="6" t="s">
        <v>265</v>
      </c>
      <c s="36" t="s">
        <v>54</v>
      </c>
      <c s="37">
        <v>1</v>
      </c>
      <c s="36">
        <v>0</v>
      </c>
      <c s="36">
        <f>ROUND(G279*H279,6)</f>
      </c>
      <c r="L279" s="38">
        <v>0</v>
      </c>
      <c s="32">
        <f>ROUND(ROUND(L279,2)*ROUND(G279,3),2)</f>
      </c>
      <c s="36" t="s">
        <v>55</v>
      </c>
      <c>
        <f>(M279*21)/100</f>
      </c>
      <c t="s">
        <v>28</v>
      </c>
    </row>
    <row r="280" spans="1:5" ht="12.75">
      <c r="A280" s="35" t="s">
        <v>56</v>
      </c>
      <c r="E280" s="39" t="s">
        <v>265</v>
      </c>
    </row>
    <row r="281" spans="1:5" ht="12.75">
      <c r="A281" s="35" t="s">
        <v>57</v>
      </c>
      <c r="E281" s="40" t="s">
        <v>5</v>
      </c>
    </row>
    <row r="282" spans="1:5" ht="12.75">
      <c r="A282" t="s">
        <v>58</v>
      </c>
      <c r="E282" s="39" t="s">
        <v>5</v>
      </c>
    </row>
    <row r="283" spans="1:16" ht="25.5">
      <c r="A283" t="s">
        <v>50</v>
      </c>
      <c s="34" t="s">
        <v>266</v>
      </c>
      <c s="34" t="s">
        <v>267</v>
      </c>
      <c s="35" t="s">
        <v>5</v>
      </c>
      <c s="6" t="s">
        <v>268</v>
      </c>
      <c s="36" t="s">
        <v>54</v>
      </c>
      <c s="37">
        <v>3</v>
      </c>
      <c s="36">
        <v>0</v>
      </c>
      <c s="36">
        <f>ROUND(G283*H283,6)</f>
      </c>
      <c r="L283" s="38">
        <v>0</v>
      </c>
      <c s="32">
        <f>ROUND(ROUND(L283,2)*ROUND(G283,3),2)</f>
      </c>
      <c s="36" t="s">
        <v>55</v>
      </c>
      <c>
        <f>(M283*21)/100</f>
      </c>
      <c t="s">
        <v>28</v>
      </c>
    </row>
    <row r="284" spans="1:5" ht="38.25">
      <c r="A284" s="35" t="s">
        <v>56</v>
      </c>
      <c r="E284" s="39" t="s">
        <v>269</v>
      </c>
    </row>
    <row r="285" spans="1:5" ht="12.75">
      <c r="A285" s="35" t="s">
        <v>57</v>
      </c>
      <c r="E285" s="40" t="s">
        <v>5</v>
      </c>
    </row>
    <row r="286" spans="1:5" ht="12.75">
      <c r="A286" t="s">
        <v>58</v>
      </c>
      <c r="E286" s="39" t="s">
        <v>5</v>
      </c>
    </row>
    <row r="287" spans="1:16" ht="25.5">
      <c r="A287" t="s">
        <v>50</v>
      </c>
      <c s="34" t="s">
        <v>270</v>
      </c>
      <c s="34" t="s">
        <v>267</v>
      </c>
      <c s="35" t="s">
        <v>80</v>
      </c>
      <c s="6" t="s">
        <v>268</v>
      </c>
      <c s="36" t="s">
        <v>54</v>
      </c>
      <c s="37">
        <v>1</v>
      </c>
      <c s="36">
        <v>0</v>
      </c>
      <c s="36">
        <f>ROUND(G287*H287,6)</f>
      </c>
      <c r="L287" s="38">
        <v>0</v>
      </c>
      <c s="32">
        <f>ROUND(ROUND(L287,2)*ROUND(G287,3),2)</f>
      </c>
      <c s="36" t="s">
        <v>55</v>
      </c>
      <c>
        <f>(M287*21)/100</f>
      </c>
      <c t="s">
        <v>28</v>
      </c>
    </row>
    <row r="288" spans="1:5" ht="38.25">
      <c r="A288" s="35" t="s">
        <v>56</v>
      </c>
      <c r="E288" s="39" t="s">
        <v>271</v>
      </c>
    </row>
    <row r="289" spans="1:5" ht="12.75">
      <c r="A289" s="35" t="s">
        <v>57</v>
      </c>
      <c r="E289" s="40" t="s">
        <v>5</v>
      </c>
    </row>
    <row r="290" spans="1:5" ht="12.75">
      <c r="A290" t="s">
        <v>58</v>
      </c>
      <c r="E290" s="39" t="s">
        <v>5</v>
      </c>
    </row>
    <row r="291" spans="1:16" ht="12.75">
      <c r="A291" t="s">
        <v>50</v>
      </c>
      <c s="34" t="s">
        <v>272</v>
      </c>
      <c s="34" t="s">
        <v>273</v>
      </c>
      <c s="35" t="s">
        <v>5</v>
      </c>
      <c s="6" t="s">
        <v>274</v>
      </c>
      <c s="36" t="s">
        <v>54</v>
      </c>
      <c s="37">
        <v>3</v>
      </c>
      <c s="36">
        <v>0</v>
      </c>
      <c s="36">
        <f>ROUND(G291*H291,6)</f>
      </c>
      <c r="L291" s="38">
        <v>0</v>
      </c>
      <c s="32">
        <f>ROUND(ROUND(L291,2)*ROUND(G291,3),2)</f>
      </c>
      <c s="36" t="s">
        <v>55</v>
      </c>
      <c>
        <f>(M291*21)/100</f>
      </c>
      <c t="s">
        <v>28</v>
      </c>
    </row>
    <row r="292" spans="1:5" ht="12.75">
      <c r="A292" s="35" t="s">
        <v>56</v>
      </c>
      <c r="E292" s="39" t="s">
        <v>274</v>
      </c>
    </row>
    <row r="293" spans="1:5" ht="12.75">
      <c r="A293" s="35" t="s">
        <v>57</v>
      </c>
      <c r="E293" s="40" t="s">
        <v>5</v>
      </c>
    </row>
    <row r="294" spans="1:5" ht="12.75">
      <c r="A294" t="s">
        <v>58</v>
      </c>
      <c r="E294" s="39" t="s">
        <v>5</v>
      </c>
    </row>
    <row r="295" spans="1:16" ht="12.75">
      <c r="A295" t="s">
        <v>50</v>
      </c>
      <c s="34" t="s">
        <v>275</v>
      </c>
      <c s="34" t="s">
        <v>276</v>
      </c>
      <c s="35" t="s">
        <v>5</v>
      </c>
      <c s="6" t="s">
        <v>277</v>
      </c>
      <c s="36" t="s">
        <v>54</v>
      </c>
      <c s="37">
        <v>5</v>
      </c>
      <c s="36">
        <v>0</v>
      </c>
      <c s="36">
        <f>ROUND(G295*H295,6)</f>
      </c>
      <c r="L295" s="38">
        <v>0</v>
      </c>
      <c s="32">
        <f>ROUND(ROUND(L295,2)*ROUND(G295,3),2)</f>
      </c>
      <c s="36" t="s">
        <v>55</v>
      </c>
      <c>
        <f>(M295*21)/100</f>
      </c>
      <c t="s">
        <v>28</v>
      </c>
    </row>
    <row r="296" spans="1:5" ht="12.75">
      <c r="A296" s="35" t="s">
        <v>56</v>
      </c>
      <c r="E296" s="39" t="s">
        <v>277</v>
      </c>
    </row>
    <row r="297" spans="1:5" ht="12.75">
      <c r="A297" s="35" t="s">
        <v>57</v>
      </c>
      <c r="E297" s="40" t="s">
        <v>5</v>
      </c>
    </row>
    <row r="298" spans="1:5" ht="12.75">
      <c r="A298" t="s">
        <v>58</v>
      </c>
      <c r="E298" s="39" t="s">
        <v>5</v>
      </c>
    </row>
    <row r="299" spans="1:16" ht="12.75">
      <c r="A299" t="s">
        <v>50</v>
      </c>
      <c s="34" t="s">
        <v>278</v>
      </c>
      <c s="34" t="s">
        <v>279</v>
      </c>
      <c s="35" t="s">
        <v>5</v>
      </c>
      <c s="6" t="s">
        <v>280</v>
      </c>
      <c s="36" t="s">
        <v>54</v>
      </c>
      <c s="37">
        <v>1</v>
      </c>
      <c s="36">
        <v>0</v>
      </c>
      <c s="36">
        <f>ROUND(G299*H299,6)</f>
      </c>
      <c r="L299" s="38">
        <v>0</v>
      </c>
      <c s="32">
        <f>ROUND(ROUND(L299,2)*ROUND(G299,3),2)</f>
      </c>
      <c s="36" t="s">
        <v>55</v>
      </c>
      <c>
        <f>(M299*21)/100</f>
      </c>
      <c t="s">
        <v>28</v>
      </c>
    </row>
    <row r="300" spans="1:5" ht="12.75">
      <c r="A300" s="35" t="s">
        <v>56</v>
      </c>
      <c r="E300" s="39" t="s">
        <v>280</v>
      </c>
    </row>
    <row r="301" spans="1:5" ht="12.75">
      <c r="A301" s="35" t="s">
        <v>57</v>
      </c>
      <c r="E301" s="40" t="s">
        <v>5</v>
      </c>
    </row>
    <row r="302" spans="1:5" ht="12.75">
      <c r="A302" t="s">
        <v>58</v>
      </c>
      <c r="E302" s="39" t="s">
        <v>5</v>
      </c>
    </row>
    <row r="303" spans="1:16" ht="12.75">
      <c r="A303" t="s">
        <v>50</v>
      </c>
      <c s="34" t="s">
        <v>281</v>
      </c>
      <c s="34" t="s">
        <v>282</v>
      </c>
      <c s="35" t="s">
        <v>5</v>
      </c>
      <c s="6" t="s">
        <v>283</v>
      </c>
      <c s="36" t="s">
        <v>54</v>
      </c>
      <c s="37">
        <v>1</v>
      </c>
      <c s="36">
        <v>0</v>
      </c>
      <c s="36">
        <f>ROUND(G303*H303,6)</f>
      </c>
      <c r="L303" s="38">
        <v>0</v>
      </c>
      <c s="32">
        <f>ROUND(ROUND(L303,2)*ROUND(G303,3),2)</f>
      </c>
      <c s="36" t="s">
        <v>55</v>
      </c>
      <c>
        <f>(M303*21)/100</f>
      </c>
      <c t="s">
        <v>28</v>
      </c>
    </row>
    <row r="304" spans="1:5" ht="12.75">
      <c r="A304" s="35" t="s">
        <v>56</v>
      </c>
      <c r="E304" s="39" t="s">
        <v>283</v>
      </c>
    </row>
    <row r="305" spans="1:5" ht="12.75">
      <c r="A305" s="35" t="s">
        <v>57</v>
      </c>
      <c r="E305" s="40" t="s">
        <v>5</v>
      </c>
    </row>
    <row r="306" spans="1:5" ht="12.75">
      <c r="A306" t="s">
        <v>58</v>
      </c>
      <c r="E306" s="39" t="s">
        <v>5</v>
      </c>
    </row>
    <row r="307" spans="1:16" ht="12.75">
      <c r="A307" t="s">
        <v>50</v>
      </c>
      <c s="34" t="s">
        <v>284</v>
      </c>
      <c s="34" t="s">
        <v>285</v>
      </c>
      <c s="35" t="s">
        <v>5</v>
      </c>
      <c s="6" t="s">
        <v>286</v>
      </c>
      <c s="36" t="s">
        <v>54</v>
      </c>
      <c s="37">
        <v>3</v>
      </c>
      <c s="36">
        <v>0</v>
      </c>
      <c s="36">
        <f>ROUND(G307*H307,6)</f>
      </c>
      <c r="L307" s="38">
        <v>0</v>
      </c>
      <c s="32">
        <f>ROUND(ROUND(L307,2)*ROUND(G307,3),2)</f>
      </c>
      <c s="36" t="s">
        <v>55</v>
      </c>
      <c>
        <f>(M307*21)/100</f>
      </c>
      <c t="s">
        <v>28</v>
      </c>
    </row>
    <row r="308" spans="1:5" ht="12.75">
      <c r="A308" s="35" t="s">
        <v>56</v>
      </c>
      <c r="E308" s="39" t="s">
        <v>286</v>
      </c>
    </row>
    <row r="309" spans="1:5" ht="12.75">
      <c r="A309" s="35" t="s">
        <v>57</v>
      </c>
      <c r="E309" s="40" t="s">
        <v>5</v>
      </c>
    </row>
    <row r="310" spans="1:5" ht="12.75">
      <c r="A310" t="s">
        <v>58</v>
      </c>
      <c r="E310" s="39" t="s">
        <v>5</v>
      </c>
    </row>
    <row r="311" spans="1:16" ht="12.75">
      <c r="A311" t="s">
        <v>50</v>
      </c>
      <c s="34" t="s">
        <v>287</v>
      </c>
      <c s="34" t="s">
        <v>288</v>
      </c>
      <c s="35" t="s">
        <v>5</v>
      </c>
      <c s="6" t="s">
        <v>289</v>
      </c>
      <c s="36" t="s">
        <v>54</v>
      </c>
      <c s="37">
        <v>1</v>
      </c>
      <c s="36">
        <v>0</v>
      </c>
      <c s="36">
        <f>ROUND(G311*H311,6)</f>
      </c>
      <c r="L311" s="38">
        <v>0</v>
      </c>
      <c s="32">
        <f>ROUND(ROUND(L311,2)*ROUND(G311,3),2)</f>
      </c>
      <c s="36" t="s">
        <v>55</v>
      </c>
      <c>
        <f>(M311*21)/100</f>
      </c>
      <c t="s">
        <v>28</v>
      </c>
    </row>
    <row r="312" spans="1:5" ht="12.75">
      <c r="A312" s="35" t="s">
        <v>56</v>
      </c>
      <c r="E312" s="39" t="s">
        <v>289</v>
      </c>
    </row>
    <row r="313" spans="1:5" ht="12.75">
      <c r="A313" s="35" t="s">
        <v>57</v>
      </c>
      <c r="E313" s="40" t="s">
        <v>5</v>
      </c>
    </row>
    <row r="314" spans="1:5" ht="12.75">
      <c r="A314" t="s">
        <v>58</v>
      </c>
      <c r="E314" s="39" t="s">
        <v>5</v>
      </c>
    </row>
    <row r="315" spans="1:16" ht="12.75">
      <c r="A315" t="s">
        <v>50</v>
      </c>
      <c s="34" t="s">
        <v>290</v>
      </c>
      <c s="34" t="s">
        <v>291</v>
      </c>
      <c s="35" t="s">
        <v>5</v>
      </c>
      <c s="6" t="s">
        <v>292</v>
      </c>
      <c s="36" t="s">
        <v>54</v>
      </c>
      <c s="37">
        <v>5</v>
      </c>
      <c s="36">
        <v>0</v>
      </c>
      <c s="36">
        <f>ROUND(G315*H315,6)</f>
      </c>
      <c r="L315" s="38">
        <v>0</v>
      </c>
      <c s="32">
        <f>ROUND(ROUND(L315,2)*ROUND(G315,3),2)</f>
      </c>
      <c s="36" t="s">
        <v>55</v>
      </c>
      <c>
        <f>(M315*21)/100</f>
      </c>
      <c t="s">
        <v>28</v>
      </c>
    </row>
    <row r="316" spans="1:5" ht="12.75">
      <c r="A316" s="35" t="s">
        <v>56</v>
      </c>
      <c r="E316" s="39" t="s">
        <v>292</v>
      </c>
    </row>
    <row r="317" spans="1:5" ht="12.75">
      <c r="A317" s="35" t="s">
        <v>57</v>
      </c>
      <c r="E317" s="40" t="s">
        <v>5</v>
      </c>
    </row>
    <row r="318" spans="1:5" ht="12.75">
      <c r="A318" t="s">
        <v>58</v>
      </c>
      <c r="E318" s="39" t="s">
        <v>5</v>
      </c>
    </row>
    <row r="319" spans="1:16" ht="12.75">
      <c r="A319" t="s">
        <v>50</v>
      </c>
      <c s="34" t="s">
        <v>293</v>
      </c>
      <c s="34" t="s">
        <v>294</v>
      </c>
      <c s="35" t="s">
        <v>5</v>
      </c>
      <c s="6" t="s">
        <v>295</v>
      </c>
      <c s="36" t="s">
        <v>54</v>
      </c>
      <c s="37">
        <v>1</v>
      </c>
      <c s="36">
        <v>0</v>
      </c>
      <c s="36">
        <f>ROUND(G319*H319,6)</f>
      </c>
      <c r="L319" s="38">
        <v>0</v>
      </c>
      <c s="32">
        <f>ROUND(ROUND(L319,2)*ROUND(G319,3),2)</f>
      </c>
      <c s="36" t="s">
        <v>55</v>
      </c>
      <c>
        <f>(M319*21)/100</f>
      </c>
      <c t="s">
        <v>28</v>
      </c>
    </row>
    <row r="320" spans="1:5" ht="12.75">
      <c r="A320" s="35" t="s">
        <v>56</v>
      </c>
      <c r="E320" s="39" t="s">
        <v>295</v>
      </c>
    </row>
    <row r="321" spans="1:5" ht="12.75">
      <c r="A321" s="35" t="s">
        <v>57</v>
      </c>
      <c r="E321" s="40" t="s">
        <v>5</v>
      </c>
    </row>
    <row r="322" spans="1:5" ht="12.75">
      <c r="A322" t="s">
        <v>58</v>
      </c>
      <c r="E322" s="39" t="s">
        <v>5</v>
      </c>
    </row>
    <row r="323" spans="1:16" ht="12.75">
      <c r="A323" t="s">
        <v>50</v>
      </c>
      <c s="34" t="s">
        <v>296</v>
      </c>
      <c s="34" t="s">
        <v>297</v>
      </c>
      <c s="35" t="s">
        <v>5</v>
      </c>
      <c s="6" t="s">
        <v>298</v>
      </c>
      <c s="36" t="s">
        <v>54</v>
      </c>
      <c s="37">
        <v>1</v>
      </c>
      <c s="36">
        <v>0</v>
      </c>
      <c s="36">
        <f>ROUND(G323*H323,6)</f>
      </c>
      <c r="L323" s="38">
        <v>0</v>
      </c>
      <c s="32">
        <f>ROUND(ROUND(L323,2)*ROUND(G323,3),2)</f>
      </c>
      <c s="36" t="s">
        <v>55</v>
      </c>
      <c>
        <f>(M323*21)/100</f>
      </c>
      <c t="s">
        <v>28</v>
      </c>
    </row>
    <row r="324" spans="1:5" ht="12.75">
      <c r="A324" s="35" t="s">
        <v>56</v>
      </c>
      <c r="E324" s="39" t="s">
        <v>298</v>
      </c>
    </row>
    <row r="325" spans="1:5" ht="12.75">
      <c r="A325" s="35" t="s">
        <v>57</v>
      </c>
      <c r="E325" s="40" t="s">
        <v>5</v>
      </c>
    </row>
    <row r="326" spans="1:5" ht="12.75">
      <c r="A326" t="s">
        <v>58</v>
      </c>
      <c r="E326" s="39" t="s">
        <v>5</v>
      </c>
    </row>
    <row r="327" spans="1:16" ht="25.5">
      <c r="A327" t="s">
        <v>50</v>
      </c>
      <c s="34" t="s">
        <v>299</v>
      </c>
      <c s="34" t="s">
        <v>300</v>
      </c>
      <c s="35" t="s">
        <v>5</v>
      </c>
      <c s="6" t="s">
        <v>301</v>
      </c>
      <c s="36" t="s">
        <v>302</v>
      </c>
      <c s="37">
        <v>12</v>
      </c>
      <c s="36">
        <v>0</v>
      </c>
      <c s="36">
        <f>ROUND(G327*H327,6)</f>
      </c>
      <c r="L327" s="38">
        <v>0</v>
      </c>
      <c s="32">
        <f>ROUND(ROUND(L327,2)*ROUND(G327,3),2)</f>
      </c>
      <c s="36" t="s">
        <v>55</v>
      </c>
      <c>
        <f>(M327*21)/100</f>
      </c>
      <c t="s">
        <v>28</v>
      </c>
    </row>
    <row r="328" spans="1:5" ht="25.5">
      <c r="A328" s="35" t="s">
        <v>56</v>
      </c>
      <c r="E328" s="39" t="s">
        <v>301</v>
      </c>
    </row>
    <row r="329" spans="1:5" ht="12.75">
      <c r="A329" s="35" t="s">
        <v>57</v>
      </c>
      <c r="E329" s="40" t="s">
        <v>5</v>
      </c>
    </row>
    <row r="330" spans="1:5" ht="12.75">
      <c r="A330" t="s">
        <v>58</v>
      </c>
      <c r="E330" s="39" t="s">
        <v>5</v>
      </c>
    </row>
    <row r="331" spans="1:16" ht="12.75">
      <c r="A331" t="s">
        <v>50</v>
      </c>
      <c s="34" t="s">
        <v>303</v>
      </c>
      <c s="34" t="s">
        <v>304</v>
      </c>
      <c s="35" t="s">
        <v>5</v>
      </c>
      <c s="6" t="s">
        <v>305</v>
      </c>
      <c s="36" t="s">
        <v>72</v>
      </c>
      <c s="37">
        <v>1</v>
      </c>
      <c s="36">
        <v>0</v>
      </c>
      <c s="36">
        <f>ROUND(G331*H331,6)</f>
      </c>
      <c r="L331" s="38">
        <v>0</v>
      </c>
      <c s="32">
        <f>ROUND(ROUND(L331,2)*ROUND(G331,3),2)</f>
      </c>
      <c s="36" t="s">
        <v>55</v>
      </c>
      <c>
        <f>(M331*21)/100</f>
      </c>
      <c t="s">
        <v>28</v>
      </c>
    </row>
    <row r="332" spans="1:5" ht="12.75">
      <c r="A332" s="35" t="s">
        <v>56</v>
      </c>
      <c r="E332" s="39" t="s">
        <v>305</v>
      </c>
    </row>
    <row r="333" spans="1:5" ht="12.75">
      <c r="A333" s="35" t="s">
        <v>57</v>
      </c>
      <c r="E333" s="40" t="s">
        <v>5</v>
      </c>
    </row>
    <row r="334" spans="1:5" ht="12.75">
      <c r="A334" t="s">
        <v>58</v>
      </c>
      <c r="E334" s="39" t="s">
        <v>5</v>
      </c>
    </row>
    <row r="335" spans="1:16" ht="12.75">
      <c r="A335" t="s">
        <v>50</v>
      </c>
      <c s="34" t="s">
        <v>306</v>
      </c>
      <c s="34" t="s">
        <v>307</v>
      </c>
      <c s="35" t="s">
        <v>5</v>
      </c>
      <c s="6" t="s">
        <v>308</v>
      </c>
      <c s="36" t="s">
        <v>54</v>
      </c>
      <c s="37">
        <v>3</v>
      </c>
      <c s="36">
        <v>0</v>
      </c>
      <c s="36">
        <f>ROUND(G335*H335,6)</f>
      </c>
      <c r="L335" s="38">
        <v>0</v>
      </c>
      <c s="32">
        <f>ROUND(ROUND(L335,2)*ROUND(G335,3),2)</f>
      </c>
      <c s="36" t="s">
        <v>55</v>
      </c>
      <c>
        <f>(M335*21)/100</f>
      </c>
      <c t="s">
        <v>28</v>
      </c>
    </row>
    <row r="336" spans="1:5" ht="12.75">
      <c r="A336" s="35" t="s">
        <v>56</v>
      </c>
      <c r="E336" s="39" t="s">
        <v>308</v>
      </c>
    </row>
    <row r="337" spans="1:5" ht="12.75">
      <c r="A337" s="35" t="s">
        <v>57</v>
      </c>
      <c r="E337" s="40" t="s">
        <v>5</v>
      </c>
    </row>
    <row r="338" spans="1:5" ht="12.75">
      <c r="A338" t="s">
        <v>58</v>
      </c>
      <c r="E338" s="39" t="s">
        <v>5</v>
      </c>
    </row>
    <row r="339" spans="1:16" ht="12.75">
      <c r="A339" t="s">
        <v>50</v>
      </c>
      <c s="34" t="s">
        <v>309</v>
      </c>
      <c s="34" t="s">
        <v>310</v>
      </c>
      <c s="35" t="s">
        <v>5</v>
      </c>
      <c s="6" t="s">
        <v>311</v>
      </c>
      <c s="36" t="s">
        <v>54</v>
      </c>
      <c s="37">
        <v>1</v>
      </c>
      <c s="36">
        <v>0</v>
      </c>
      <c s="36">
        <f>ROUND(G339*H339,6)</f>
      </c>
      <c r="L339" s="38">
        <v>0</v>
      </c>
      <c s="32">
        <f>ROUND(ROUND(L339,2)*ROUND(G339,3),2)</f>
      </c>
      <c s="36" t="s">
        <v>55</v>
      </c>
      <c>
        <f>(M339*21)/100</f>
      </c>
      <c t="s">
        <v>28</v>
      </c>
    </row>
    <row r="340" spans="1:5" ht="12.75">
      <c r="A340" s="35" t="s">
        <v>56</v>
      </c>
      <c r="E340" s="39" t="s">
        <v>311</v>
      </c>
    </row>
    <row r="341" spans="1:5" ht="12.75">
      <c r="A341" s="35" t="s">
        <v>57</v>
      </c>
      <c r="E341" s="40" t="s">
        <v>5</v>
      </c>
    </row>
    <row r="342" spans="1:5" ht="12.75">
      <c r="A342" t="s">
        <v>58</v>
      </c>
      <c r="E342" s="39" t="s">
        <v>5</v>
      </c>
    </row>
    <row r="343" spans="1:16" ht="12.75">
      <c r="A343" t="s">
        <v>50</v>
      </c>
      <c s="34" t="s">
        <v>312</v>
      </c>
      <c s="34" t="s">
        <v>313</v>
      </c>
      <c s="35" t="s">
        <v>5</v>
      </c>
      <c s="6" t="s">
        <v>314</v>
      </c>
      <c s="36" t="s">
        <v>315</v>
      </c>
      <c s="37">
        <v>20</v>
      </c>
      <c s="36">
        <v>0</v>
      </c>
      <c s="36">
        <f>ROUND(G343*H343,6)</f>
      </c>
      <c r="L343" s="38">
        <v>0</v>
      </c>
      <c s="32">
        <f>ROUND(ROUND(L343,2)*ROUND(G343,3),2)</f>
      </c>
      <c s="36" t="s">
        <v>55</v>
      </c>
      <c>
        <f>(M343*21)/100</f>
      </c>
      <c t="s">
        <v>28</v>
      </c>
    </row>
    <row r="344" spans="1:5" ht="12.75">
      <c r="A344" s="35" t="s">
        <v>56</v>
      </c>
      <c r="E344" s="39" t="s">
        <v>314</v>
      </c>
    </row>
    <row r="345" spans="1:5" ht="12.75">
      <c r="A345" s="35" t="s">
        <v>57</v>
      </c>
      <c r="E345" s="40" t="s">
        <v>5</v>
      </c>
    </row>
    <row r="346" spans="1:5" ht="12.75">
      <c r="A346" t="s">
        <v>58</v>
      </c>
      <c r="E346" s="39" t="s">
        <v>5</v>
      </c>
    </row>
    <row r="347" spans="1:16" ht="12.75">
      <c r="A347" t="s">
        <v>50</v>
      </c>
      <c s="34" t="s">
        <v>316</v>
      </c>
      <c s="34" t="s">
        <v>317</v>
      </c>
      <c s="35" t="s">
        <v>5</v>
      </c>
      <c s="6" t="s">
        <v>318</v>
      </c>
      <c s="36" t="s">
        <v>54</v>
      </c>
      <c s="37">
        <v>1</v>
      </c>
      <c s="36">
        <v>0</v>
      </c>
      <c s="36">
        <f>ROUND(G347*H347,6)</f>
      </c>
      <c r="L347" s="38">
        <v>0</v>
      </c>
      <c s="32">
        <f>ROUND(ROUND(L347,2)*ROUND(G347,3),2)</f>
      </c>
      <c s="36" t="s">
        <v>55</v>
      </c>
      <c>
        <f>(M347*21)/100</f>
      </c>
      <c t="s">
        <v>28</v>
      </c>
    </row>
    <row r="348" spans="1:5" ht="12.75">
      <c r="A348" s="35" t="s">
        <v>56</v>
      </c>
      <c r="E348" s="39" t="s">
        <v>318</v>
      </c>
    </row>
    <row r="349" spans="1:5" ht="12.75">
      <c r="A349" s="35" t="s">
        <v>57</v>
      </c>
      <c r="E349" s="40" t="s">
        <v>5</v>
      </c>
    </row>
    <row r="350" spans="1:5" ht="12.75">
      <c r="A350" t="s">
        <v>58</v>
      </c>
      <c r="E350" s="39" t="s">
        <v>5</v>
      </c>
    </row>
    <row r="351" spans="1:16" ht="12.75">
      <c r="A351" t="s">
        <v>50</v>
      </c>
      <c s="34" t="s">
        <v>319</v>
      </c>
      <c s="34" t="s">
        <v>320</v>
      </c>
      <c s="35" t="s">
        <v>5</v>
      </c>
      <c s="6" t="s">
        <v>321</v>
      </c>
      <c s="36" t="s">
        <v>54</v>
      </c>
      <c s="37">
        <v>1</v>
      </c>
      <c s="36">
        <v>0</v>
      </c>
      <c s="36">
        <f>ROUND(G351*H351,6)</f>
      </c>
      <c r="L351" s="38">
        <v>0</v>
      </c>
      <c s="32">
        <f>ROUND(ROUND(L351,2)*ROUND(G351,3),2)</f>
      </c>
      <c s="36" t="s">
        <v>55</v>
      </c>
      <c>
        <f>(M351*21)/100</f>
      </c>
      <c t="s">
        <v>28</v>
      </c>
    </row>
    <row r="352" spans="1:5" ht="12.75">
      <c r="A352" s="35" t="s">
        <v>56</v>
      </c>
      <c r="E352" s="39" t="s">
        <v>321</v>
      </c>
    </row>
    <row r="353" spans="1:5" ht="12.75">
      <c r="A353" s="35" t="s">
        <v>57</v>
      </c>
      <c r="E353" s="40" t="s">
        <v>5</v>
      </c>
    </row>
    <row r="354" spans="1:5" ht="12.75">
      <c r="A354" t="s">
        <v>58</v>
      </c>
      <c r="E354" s="39" t="s">
        <v>5</v>
      </c>
    </row>
    <row r="355" spans="1:16" ht="12.75">
      <c r="A355" t="s">
        <v>50</v>
      </c>
      <c s="34" t="s">
        <v>322</v>
      </c>
      <c s="34" t="s">
        <v>323</v>
      </c>
      <c s="35" t="s">
        <v>5</v>
      </c>
      <c s="6" t="s">
        <v>324</v>
      </c>
      <c s="36" t="s">
        <v>54</v>
      </c>
      <c s="37">
        <v>3</v>
      </c>
      <c s="36">
        <v>0</v>
      </c>
      <c s="36">
        <f>ROUND(G355*H355,6)</f>
      </c>
      <c r="L355" s="38">
        <v>0</v>
      </c>
      <c s="32">
        <f>ROUND(ROUND(L355,2)*ROUND(G355,3),2)</f>
      </c>
      <c s="36" t="s">
        <v>55</v>
      </c>
      <c>
        <f>(M355*21)/100</f>
      </c>
      <c t="s">
        <v>28</v>
      </c>
    </row>
    <row r="356" spans="1:5" ht="12.75">
      <c r="A356" s="35" t="s">
        <v>56</v>
      </c>
      <c r="E356" s="39" t="s">
        <v>324</v>
      </c>
    </row>
    <row r="357" spans="1:5" ht="12.75">
      <c r="A357" s="35" t="s">
        <v>57</v>
      </c>
      <c r="E357" s="40" t="s">
        <v>5</v>
      </c>
    </row>
    <row r="358" spans="1:5" ht="12.75">
      <c r="A358" t="s">
        <v>58</v>
      </c>
      <c r="E358" s="39" t="s">
        <v>5</v>
      </c>
    </row>
    <row r="359" spans="1:16" ht="12.75">
      <c r="A359" t="s">
        <v>50</v>
      </c>
      <c s="34" t="s">
        <v>325</v>
      </c>
      <c s="34" t="s">
        <v>326</v>
      </c>
      <c s="35" t="s">
        <v>5</v>
      </c>
      <c s="6" t="s">
        <v>327</v>
      </c>
      <c s="36" t="s">
        <v>54</v>
      </c>
      <c s="37">
        <v>1</v>
      </c>
      <c s="36">
        <v>0</v>
      </c>
      <c s="36">
        <f>ROUND(G359*H359,6)</f>
      </c>
      <c r="L359" s="38">
        <v>0</v>
      </c>
      <c s="32">
        <f>ROUND(ROUND(L359,2)*ROUND(G359,3),2)</f>
      </c>
      <c s="36" t="s">
        <v>55</v>
      </c>
      <c>
        <f>(M359*21)/100</f>
      </c>
      <c t="s">
        <v>28</v>
      </c>
    </row>
    <row r="360" spans="1:5" ht="12.75">
      <c r="A360" s="35" t="s">
        <v>56</v>
      </c>
      <c r="E360" s="39" t="s">
        <v>327</v>
      </c>
    </row>
    <row r="361" spans="1:5" ht="12.75">
      <c r="A361" s="35" t="s">
        <v>57</v>
      </c>
      <c r="E361" s="40" t="s">
        <v>5</v>
      </c>
    </row>
    <row r="362" spans="1:5" ht="12.75">
      <c r="A362" t="s">
        <v>58</v>
      </c>
      <c r="E362" s="39" t="s">
        <v>5</v>
      </c>
    </row>
    <row r="363" spans="1:16" ht="12.75">
      <c r="A363" t="s">
        <v>50</v>
      </c>
      <c s="34" t="s">
        <v>328</v>
      </c>
      <c s="34" t="s">
        <v>329</v>
      </c>
      <c s="35" t="s">
        <v>5</v>
      </c>
      <c s="6" t="s">
        <v>330</v>
      </c>
      <c s="36" t="s">
        <v>54</v>
      </c>
      <c s="37">
        <v>1</v>
      </c>
      <c s="36">
        <v>0</v>
      </c>
      <c s="36">
        <f>ROUND(G363*H363,6)</f>
      </c>
      <c r="L363" s="38">
        <v>0</v>
      </c>
      <c s="32">
        <f>ROUND(ROUND(L363,2)*ROUND(G363,3),2)</f>
      </c>
      <c s="36" t="s">
        <v>55</v>
      </c>
      <c>
        <f>(M363*21)/100</f>
      </c>
      <c t="s">
        <v>28</v>
      </c>
    </row>
    <row r="364" spans="1:5" ht="12.75">
      <c r="A364" s="35" t="s">
        <v>56</v>
      </c>
      <c r="E364" s="39" t="s">
        <v>330</v>
      </c>
    </row>
    <row r="365" spans="1:5" ht="12.75">
      <c r="A365" s="35" t="s">
        <v>57</v>
      </c>
      <c r="E365" s="40" t="s">
        <v>5</v>
      </c>
    </row>
    <row r="366" spans="1:5" ht="12.75">
      <c r="A366" t="s">
        <v>58</v>
      </c>
      <c r="E366" s="39" t="s">
        <v>5</v>
      </c>
    </row>
    <row r="367" spans="1:16" ht="25.5">
      <c r="A367" t="s">
        <v>50</v>
      </c>
      <c s="34" t="s">
        <v>331</v>
      </c>
      <c s="34" t="s">
        <v>332</v>
      </c>
      <c s="35" t="s">
        <v>5</v>
      </c>
      <c s="6" t="s">
        <v>333</v>
      </c>
      <c s="36" t="s">
        <v>54</v>
      </c>
      <c s="37">
        <v>1</v>
      </c>
      <c s="36">
        <v>0</v>
      </c>
      <c s="36">
        <f>ROUND(G367*H367,6)</f>
      </c>
      <c r="L367" s="38">
        <v>0</v>
      </c>
      <c s="32">
        <f>ROUND(ROUND(L367,2)*ROUND(G367,3),2)</f>
      </c>
      <c s="36" t="s">
        <v>55</v>
      </c>
      <c>
        <f>(M367*21)/100</f>
      </c>
      <c t="s">
        <v>28</v>
      </c>
    </row>
    <row r="368" spans="1:5" ht="25.5">
      <c r="A368" s="35" t="s">
        <v>56</v>
      </c>
      <c r="E368" s="39" t="s">
        <v>333</v>
      </c>
    </row>
    <row r="369" spans="1:5" ht="12.75">
      <c r="A369" s="35" t="s">
        <v>57</v>
      </c>
      <c r="E369" s="40" t="s">
        <v>5</v>
      </c>
    </row>
    <row r="370" spans="1:5" ht="12.75">
      <c r="A370" t="s">
        <v>58</v>
      </c>
      <c r="E370" s="39" t="s">
        <v>5</v>
      </c>
    </row>
    <row r="371" spans="1:16" ht="12.75">
      <c r="A371" t="s">
        <v>50</v>
      </c>
      <c s="34" t="s">
        <v>334</v>
      </c>
      <c s="34" t="s">
        <v>335</v>
      </c>
      <c s="35" t="s">
        <v>5</v>
      </c>
      <c s="6" t="s">
        <v>336</v>
      </c>
      <c s="36" t="s">
        <v>72</v>
      </c>
      <c s="37">
        <v>2</v>
      </c>
      <c s="36">
        <v>0</v>
      </c>
      <c s="36">
        <f>ROUND(G371*H371,6)</f>
      </c>
      <c r="L371" s="38">
        <v>0</v>
      </c>
      <c s="32">
        <f>ROUND(ROUND(L371,2)*ROUND(G371,3),2)</f>
      </c>
      <c s="36" t="s">
        <v>55</v>
      </c>
      <c>
        <f>(M371*21)/100</f>
      </c>
      <c t="s">
        <v>28</v>
      </c>
    </row>
    <row r="372" spans="1:5" ht="12.75">
      <c r="A372" s="35" t="s">
        <v>56</v>
      </c>
      <c r="E372" s="39" t="s">
        <v>336</v>
      </c>
    </row>
    <row r="373" spans="1:5" ht="12.75">
      <c r="A373" s="35" t="s">
        <v>57</v>
      </c>
      <c r="E373" s="40" t="s">
        <v>5</v>
      </c>
    </row>
    <row r="374" spans="1:5" ht="12.75">
      <c r="A374" t="s">
        <v>58</v>
      </c>
      <c r="E374" s="39" t="s">
        <v>5</v>
      </c>
    </row>
    <row r="375" spans="1:16" ht="25.5">
      <c r="A375" t="s">
        <v>50</v>
      </c>
      <c s="34" t="s">
        <v>337</v>
      </c>
      <c s="34" t="s">
        <v>338</v>
      </c>
      <c s="35" t="s">
        <v>5</v>
      </c>
      <c s="6" t="s">
        <v>339</v>
      </c>
      <c s="36" t="s">
        <v>72</v>
      </c>
      <c s="37">
        <v>1</v>
      </c>
      <c s="36">
        <v>0</v>
      </c>
      <c s="36">
        <f>ROUND(G375*H375,6)</f>
      </c>
      <c r="L375" s="38">
        <v>0</v>
      </c>
      <c s="32">
        <f>ROUND(ROUND(L375,2)*ROUND(G375,3),2)</f>
      </c>
      <c s="36" t="s">
        <v>55</v>
      </c>
      <c>
        <f>(M375*21)/100</f>
      </c>
      <c t="s">
        <v>28</v>
      </c>
    </row>
    <row r="376" spans="1:5" ht="38.25">
      <c r="A376" s="35" t="s">
        <v>56</v>
      </c>
      <c r="E376" s="39" t="s">
        <v>340</v>
      </c>
    </row>
    <row r="377" spans="1:5" ht="12.75">
      <c r="A377" s="35" t="s">
        <v>57</v>
      </c>
      <c r="E377" s="40" t="s">
        <v>5</v>
      </c>
    </row>
    <row r="378" spans="1:5" ht="12.75">
      <c r="A378" t="s">
        <v>58</v>
      </c>
      <c r="E378" s="39" t="s">
        <v>5</v>
      </c>
    </row>
    <row r="379" spans="1:16" ht="25.5">
      <c r="A379" t="s">
        <v>50</v>
      </c>
      <c s="34" t="s">
        <v>341</v>
      </c>
      <c s="34" t="s">
        <v>342</v>
      </c>
      <c s="35" t="s">
        <v>5</v>
      </c>
      <c s="6" t="s">
        <v>343</v>
      </c>
      <c s="36" t="s">
        <v>72</v>
      </c>
      <c s="37">
        <v>1</v>
      </c>
      <c s="36">
        <v>0</v>
      </c>
      <c s="36">
        <f>ROUND(G379*H379,6)</f>
      </c>
      <c r="L379" s="38">
        <v>0</v>
      </c>
      <c s="32">
        <f>ROUND(ROUND(L379,2)*ROUND(G379,3),2)</f>
      </c>
      <c s="36" t="s">
        <v>55</v>
      </c>
      <c>
        <f>(M379*21)/100</f>
      </c>
      <c t="s">
        <v>28</v>
      </c>
    </row>
    <row r="380" spans="1:5" ht="25.5">
      <c r="A380" s="35" t="s">
        <v>56</v>
      </c>
      <c r="E380" s="39" t="s">
        <v>343</v>
      </c>
    </row>
    <row r="381" spans="1:5" ht="12.75">
      <c r="A381" s="35" t="s">
        <v>57</v>
      </c>
      <c r="E381" s="40" t="s">
        <v>5</v>
      </c>
    </row>
    <row r="382" spans="1:5" ht="12.75">
      <c r="A382" t="s">
        <v>58</v>
      </c>
      <c r="E382" s="39" t="s">
        <v>5</v>
      </c>
    </row>
    <row r="383" spans="1:16" ht="12.75">
      <c r="A383" t="s">
        <v>50</v>
      </c>
      <c s="34" t="s">
        <v>344</v>
      </c>
      <c s="34" t="s">
        <v>345</v>
      </c>
      <c s="35" t="s">
        <v>5</v>
      </c>
      <c s="6" t="s">
        <v>346</v>
      </c>
      <c s="36" t="s">
        <v>68</v>
      </c>
      <c s="37">
        <v>3</v>
      </c>
      <c s="36">
        <v>0</v>
      </c>
      <c s="36">
        <f>ROUND(G383*H383,6)</f>
      </c>
      <c r="L383" s="38">
        <v>0</v>
      </c>
      <c s="32">
        <f>ROUND(ROUND(L383,2)*ROUND(G383,3),2)</f>
      </c>
      <c s="36" t="s">
        <v>55</v>
      </c>
      <c>
        <f>(M383*21)/100</f>
      </c>
      <c t="s">
        <v>28</v>
      </c>
    </row>
    <row r="384" spans="1:5" ht="12.75">
      <c r="A384" s="35" t="s">
        <v>56</v>
      </c>
      <c r="E384" s="39" t="s">
        <v>346</v>
      </c>
    </row>
    <row r="385" spans="1:5" ht="12.75">
      <c r="A385" s="35" t="s">
        <v>57</v>
      </c>
      <c r="E385" s="40" t="s">
        <v>5</v>
      </c>
    </row>
    <row r="386" spans="1:5" ht="12.75">
      <c r="A386" t="s">
        <v>58</v>
      </c>
      <c r="E386" s="39" t="s">
        <v>5</v>
      </c>
    </row>
    <row r="387" spans="1:16" ht="12.75">
      <c r="A387" t="s">
        <v>50</v>
      </c>
      <c s="34" t="s">
        <v>347</v>
      </c>
      <c s="34" t="s">
        <v>348</v>
      </c>
      <c s="35" t="s">
        <v>5</v>
      </c>
      <c s="6" t="s">
        <v>349</v>
      </c>
      <c s="36" t="s">
        <v>72</v>
      </c>
      <c s="37">
        <v>1</v>
      </c>
      <c s="36">
        <v>0</v>
      </c>
      <c s="36">
        <f>ROUND(G387*H387,6)</f>
      </c>
      <c r="L387" s="38">
        <v>0</v>
      </c>
      <c s="32">
        <f>ROUND(ROUND(L387,2)*ROUND(G387,3),2)</f>
      </c>
      <c s="36" t="s">
        <v>55</v>
      </c>
      <c>
        <f>(M387*21)/100</f>
      </c>
      <c t="s">
        <v>28</v>
      </c>
    </row>
    <row r="388" spans="1:5" ht="12.75">
      <c r="A388" s="35" t="s">
        <v>56</v>
      </c>
      <c r="E388" s="39" t="s">
        <v>349</v>
      </c>
    </row>
    <row r="389" spans="1:5" ht="12.75">
      <c r="A389" s="35" t="s">
        <v>57</v>
      </c>
      <c r="E389" s="40" t="s">
        <v>5</v>
      </c>
    </row>
    <row r="390" spans="1:5" ht="12.75">
      <c r="A390" t="s">
        <v>58</v>
      </c>
      <c r="E390" s="39" t="s">
        <v>5</v>
      </c>
    </row>
    <row r="391" spans="1:16" ht="12.75">
      <c r="A391" t="s">
        <v>50</v>
      </c>
      <c s="34" t="s">
        <v>350</v>
      </c>
      <c s="34" t="s">
        <v>351</v>
      </c>
      <c s="35" t="s">
        <v>5</v>
      </c>
      <c s="6" t="s">
        <v>352</v>
      </c>
      <c s="36" t="s">
        <v>54</v>
      </c>
      <c s="37">
        <v>1</v>
      </c>
      <c s="36">
        <v>0</v>
      </c>
      <c s="36">
        <f>ROUND(G391*H391,6)</f>
      </c>
      <c r="L391" s="38">
        <v>0</v>
      </c>
      <c s="32">
        <f>ROUND(ROUND(L391,2)*ROUND(G391,3),2)</f>
      </c>
      <c s="36" t="s">
        <v>55</v>
      </c>
      <c>
        <f>(M391*21)/100</f>
      </c>
      <c t="s">
        <v>28</v>
      </c>
    </row>
    <row r="392" spans="1:5" ht="12.75">
      <c r="A392" s="35" t="s">
        <v>56</v>
      </c>
      <c r="E392" s="39" t="s">
        <v>352</v>
      </c>
    </row>
    <row r="393" spans="1:5" ht="12.75">
      <c r="A393" s="35" t="s">
        <v>57</v>
      </c>
      <c r="E393" s="40" t="s">
        <v>5</v>
      </c>
    </row>
    <row r="394" spans="1:5" ht="12.75">
      <c r="A394" t="s">
        <v>58</v>
      </c>
      <c r="E394" s="39" t="s">
        <v>5</v>
      </c>
    </row>
    <row r="395" spans="1:16" ht="12.75">
      <c r="A395" t="s">
        <v>50</v>
      </c>
      <c s="34" t="s">
        <v>353</v>
      </c>
      <c s="34" t="s">
        <v>354</v>
      </c>
      <c s="35" t="s">
        <v>5</v>
      </c>
      <c s="6" t="s">
        <v>355</v>
      </c>
      <c s="36" t="s">
        <v>72</v>
      </c>
      <c s="37">
        <v>1</v>
      </c>
      <c s="36">
        <v>0</v>
      </c>
      <c s="36">
        <f>ROUND(G395*H395,6)</f>
      </c>
      <c r="L395" s="38">
        <v>0</v>
      </c>
      <c s="32">
        <f>ROUND(ROUND(L395,2)*ROUND(G395,3),2)</f>
      </c>
      <c s="36" t="s">
        <v>55</v>
      </c>
      <c>
        <f>(M395*21)/100</f>
      </c>
      <c t="s">
        <v>28</v>
      </c>
    </row>
    <row r="396" spans="1:5" ht="12.75">
      <c r="A396" s="35" t="s">
        <v>56</v>
      </c>
      <c r="E396" s="39" t="s">
        <v>355</v>
      </c>
    </row>
    <row r="397" spans="1:5" ht="12.75">
      <c r="A397" s="35" t="s">
        <v>57</v>
      </c>
      <c r="E397" s="40" t="s">
        <v>5</v>
      </c>
    </row>
    <row r="398" spans="1:5" ht="12.75">
      <c r="A398" t="s">
        <v>58</v>
      </c>
      <c r="E398" s="39" t="s">
        <v>5</v>
      </c>
    </row>
    <row r="399" spans="1:16" ht="12.75">
      <c r="A399" t="s">
        <v>50</v>
      </c>
      <c s="34" t="s">
        <v>356</v>
      </c>
      <c s="34" t="s">
        <v>357</v>
      </c>
      <c s="35" t="s">
        <v>5</v>
      </c>
      <c s="6" t="s">
        <v>358</v>
      </c>
      <c s="36" t="s">
        <v>54</v>
      </c>
      <c s="37">
        <v>12</v>
      </c>
      <c s="36">
        <v>0</v>
      </c>
      <c s="36">
        <f>ROUND(G399*H399,6)</f>
      </c>
      <c r="L399" s="38">
        <v>0</v>
      </c>
      <c s="32">
        <f>ROUND(ROUND(L399,2)*ROUND(G399,3),2)</f>
      </c>
      <c s="36" t="s">
        <v>55</v>
      </c>
      <c>
        <f>(M399*21)/100</f>
      </c>
      <c t="s">
        <v>28</v>
      </c>
    </row>
    <row r="400" spans="1:5" ht="12.75">
      <c r="A400" s="35" t="s">
        <v>56</v>
      </c>
      <c r="E400" s="39" t="s">
        <v>358</v>
      </c>
    </row>
    <row r="401" spans="1:5" ht="12.75">
      <c r="A401" s="35" t="s">
        <v>57</v>
      </c>
      <c r="E401" s="40" t="s">
        <v>5</v>
      </c>
    </row>
    <row r="402" spans="1:5" ht="12.75">
      <c r="A402" t="s">
        <v>58</v>
      </c>
      <c r="E402" s="39" t="s">
        <v>5</v>
      </c>
    </row>
    <row r="403" spans="1:16" ht="12.75">
      <c r="A403" t="s">
        <v>50</v>
      </c>
      <c s="34" t="s">
        <v>359</v>
      </c>
      <c s="34" t="s">
        <v>360</v>
      </c>
      <c s="35" t="s">
        <v>5</v>
      </c>
      <c s="6" t="s">
        <v>361</v>
      </c>
      <c s="36" t="s">
        <v>54</v>
      </c>
      <c s="37">
        <v>1</v>
      </c>
      <c s="36">
        <v>0</v>
      </c>
      <c s="36">
        <f>ROUND(G403*H403,6)</f>
      </c>
      <c r="L403" s="38">
        <v>0</v>
      </c>
      <c s="32">
        <f>ROUND(ROUND(L403,2)*ROUND(G403,3),2)</f>
      </c>
      <c s="36" t="s">
        <v>55</v>
      </c>
      <c>
        <f>(M403*21)/100</f>
      </c>
      <c t="s">
        <v>28</v>
      </c>
    </row>
    <row r="404" spans="1:5" ht="12.75">
      <c r="A404" s="35" t="s">
        <v>56</v>
      </c>
      <c r="E404" s="39" t="s">
        <v>361</v>
      </c>
    </row>
    <row r="405" spans="1:5" ht="12.75">
      <c r="A405" s="35" t="s">
        <v>57</v>
      </c>
      <c r="E405" s="40" t="s">
        <v>5</v>
      </c>
    </row>
    <row r="406" spans="1:5" ht="12.75">
      <c r="A406" t="s">
        <v>58</v>
      </c>
      <c r="E406" s="39" t="s">
        <v>5</v>
      </c>
    </row>
    <row r="407" spans="1:16" ht="12.75">
      <c r="A407" t="s">
        <v>50</v>
      </c>
      <c s="34" t="s">
        <v>362</v>
      </c>
      <c s="34" t="s">
        <v>363</v>
      </c>
      <c s="35" t="s">
        <v>5</v>
      </c>
      <c s="6" t="s">
        <v>364</v>
      </c>
      <c s="36" t="s">
        <v>54</v>
      </c>
      <c s="37">
        <v>1</v>
      </c>
      <c s="36">
        <v>0</v>
      </c>
      <c s="36">
        <f>ROUND(G407*H407,6)</f>
      </c>
      <c r="L407" s="38">
        <v>0</v>
      </c>
      <c s="32">
        <f>ROUND(ROUND(L407,2)*ROUND(G407,3),2)</f>
      </c>
      <c s="36" t="s">
        <v>55</v>
      </c>
      <c>
        <f>(M407*21)/100</f>
      </c>
      <c t="s">
        <v>28</v>
      </c>
    </row>
    <row r="408" spans="1:5" ht="12.75">
      <c r="A408" s="35" t="s">
        <v>56</v>
      </c>
      <c r="E408" s="39" t="s">
        <v>364</v>
      </c>
    </row>
    <row r="409" spans="1:5" ht="12.75">
      <c r="A409" s="35" t="s">
        <v>57</v>
      </c>
      <c r="E409" s="40" t="s">
        <v>5</v>
      </c>
    </row>
    <row r="410" spans="1:5" ht="12.75">
      <c r="A410" t="s">
        <v>58</v>
      </c>
      <c r="E410" s="39" t="s">
        <v>5</v>
      </c>
    </row>
    <row r="411" spans="1:16" ht="12.75">
      <c r="A411" t="s">
        <v>50</v>
      </c>
      <c s="34" t="s">
        <v>365</v>
      </c>
      <c s="34" t="s">
        <v>366</v>
      </c>
      <c s="35" t="s">
        <v>5</v>
      </c>
      <c s="6" t="s">
        <v>367</v>
      </c>
      <c s="36" t="s">
        <v>54</v>
      </c>
      <c s="37">
        <v>1</v>
      </c>
      <c s="36">
        <v>0</v>
      </c>
      <c s="36">
        <f>ROUND(G411*H411,6)</f>
      </c>
      <c r="L411" s="38">
        <v>0</v>
      </c>
      <c s="32">
        <f>ROUND(ROUND(L411,2)*ROUND(G411,3),2)</f>
      </c>
      <c s="36" t="s">
        <v>55</v>
      </c>
      <c>
        <f>(M411*21)/100</f>
      </c>
      <c t="s">
        <v>28</v>
      </c>
    </row>
    <row r="412" spans="1:5" ht="12.75">
      <c r="A412" s="35" t="s">
        <v>56</v>
      </c>
      <c r="E412" s="39" t="s">
        <v>367</v>
      </c>
    </row>
    <row r="413" spans="1:5" ht="12.75">
      <c r="A413" s="35" t="s">
        <v>57</v>
      </c>
      <c r="E413" s="40" t="s">
        <v>5</v>
      </c>
    </row>
    <row r="414" spans="1:5" ht="12.75">
      <c r="A414" t="s">
        <v>58</v>
      </c>
      <c r="E414" s="39" t="s">
        <v>5</v>
      </c>
    </row>
    <row r="415" spans="1:16" ht="12.75">
      <c r="A415" t="s">
        <v>50</v>
      </c>
      <c s="34" t="s">
        <v>368</v>
      </c>
      <c s="34" t="s">
        <v>369</v>
      </c>
      <c s="35" t="s">
        <v>5</v>
      </c>
      <c s="6" t="s">
        <v>370</v>
      </c>
      <c s="36" t="s">
        <v>54</v>
      </c>
      <c s="37">
        <v>5</v>
      </c>
      <c s="36">
        <v>0</v>
      </c>
      <c s="36">
        <f>ROUND(G415*H415,6)</f>
      </c>
      <c r="L415" s="38">
        <v>0</v>
      </c>
      <c s="32">
        <f>ROUND(ROUND(L415,2)*ROUND(G415,3),2)</f>
      </c>
      <c s="36" t="s">
        <v>55</v>
      </c>
      <c>
        <f>(M415*21)/100</f>
      </c>
      <c t="s">
        <v>28</v>
      </c>
    </row>
    <row r="416" spans="1:5" ht="12.75">
      <c r="A416" s="35" t="s">
        <v>56</v>
      </c>
      <c r="E416" s="39" t="s">
        <v>370</v>
      </c>
    </row>
    <row r="417" spans="1:5" ht="12.75">
      <c r="A417" s="35" t="s">
        <v>57</v>
      </c>
      <c r="E417" s="40" t="s">
        <v>5</v>
      </c>
    </row>
    <row r="418" spans="1:5" ht="12.75">
      <c r="A418" t="s">
        <v>58</v>
      </c>
      <c r="E418" s="39" t="s">
        <v>5</v>
      </c>
    </row>
    <row r="419" spans="1:16" ht="12.75">
      <c r="A419" t="s">
        <v>50</v>
      </c>
      <c s="34" t="s">
        <v>371</v>
      </c>
      <c s="34" t="s">
        <v>372</v>
      </c>
      <c s="35" t="s">
        <v>5</v>
      </c>
      <c s="6" t="s">
        <v>373</v>
      </c>
      <c s="36" t="s">
        <v>54</v>
      </c>
      <c s="37">
        <v>12</v>
      </c>
      <c s="36">
        <v>0</v>
      </c>
      <c s="36">
        <f>ROUND(G419*H419,6)</f>
      </c>
      <c r="L419" s="38">
        <v>0</v>
      </c>
      <c s="32">
        <f>ROUND(ROUND(L419,2)*ROUND(G419,3),2)</f>
      </c>
      <c s="36" t="s">
        <v>55</v>
      </c>
      <c>
        <f>(M419*21)/100</f>
      </c>
      <c t="s">
        <v>28</v>
      </c>
    </row>
    <row r="420" spans="1:5" ht="12.75">
      <c r="A420" s="35" t="s">
        <v>56</v>
      </c>
      <c r="E420" s="39" t="s">
        <v>373</v>
      </c>
    </row>
    <row r="421" spans="1:5" ht="12.75">
      <c r="A421" s="35" t="s">
        <v>57</v>
      </c>
      <c r="E421" s="40" t="s">
        <v>5</v>
      </c>
    </row>
    <row r="422" spans="1:5" ht="12.75">
      <c r="A422" t="s">
        <v>58</v>
      </c>
      <c r="E422" s="39" t="s">
        <v>5</v>
      </c>
    </row>
    <row r="423" spans="1:16" ht="12.75">
      <c r="A423" t="s">
        <v>50</v>
      </c>
      <c s="34" t="s">
        <v>374</v>
      </c>
      <c s="34" t="s">
        <v>375</v>
      </c>
      <c s="35" t="s">
        <v>5</v>
      </c>
      <c s="6" t="s">
        <v>376</v>
      </c>
      <c s="36" t="s">
        <v>54</v>
      </c>
      <c s="37">
        <v>13</v>
      </c>
      <c s="36">
        <v>0</v>
      </c>
      <c s="36">
        <f>ROUND(G423*H423,6)</f>
      </c>
      <c r="L423" s="38">
        <v>0</v>
      </c>
      <c s="32">
        <f>ROUND(ROUND(L423,2)*ROUND(G423,3),2)</f>
      </c>
      <c s="36" t="s">
        <v>55</v>
      </c>
      <c>
        <f>(M423*21)/100</f>
      </c>
      <c t="s">
        <v>28</v>
      </c>
    </row>
    <row r="424" spans="1:5" ht="12.75">
      <c r="A424" s="35" t="s">
        <v>56</v>
      </c>
      <c r="E424" s="39" t="s">
        <v>376</v>
      </c>
    </row>
    <row r="425" spans="1:5" ht="12.75">
      <c r="A425" s="35" t="s">
        <v>57</v>
      </c>
      <c r="E425" s="40" t="s">
        <v>5</v>
      </c>
    </row>
    <row r="426" spans="1:5" ht="12.75">
      <c r="A426" t="s">
        <v>58</v>
      </c>
      <c r="E426" s="39" t="s">
        <v>5</v>
      </c>
    </row>
    <row r="427" spans="1:16" ht="12.75">
      <c r="A427" t="s">
        <v>50</v>
      </c>
      <c s="34" t="s">
        <v>377</v>
      </c>
      <c s="34" t="s">
        <v>378</v>
      </c>
      <c s="35" t="s">
        <v>5</v>
      </c>
      <c s="6" t="s">
        <v>379</v>
      </c>
      <c s="36" t="s">
        <v>54</v>
      </c>
      <c s="37">
        <v>4</v>
      </c>
      <c s="36">
        <v>0</v>
      </c>
      <c s="36">
        <f>ROUND(G427*H427,6)</f>
      </c>
      <c r="L427" s="38">
        <v>0</v>
      </c>
      <c s="32">
        <f>ROUND(ROUND(L427,2)*ROUND(G427,3),2)</f>
      </c>
      <c s="36" t="s">
        <v>55</v>
      </c>
      <c>
        <f>(M427*21)/100</f>
      </c>
      <c t="s">
        <v>28</v>
      </c>
    </row>
    <row r="428" spans="1:5" ht="12.75">
      <c r="A428" s="35" t="s">
        <v>56</v>
      </c>
      <c r="E428" s="39" t="s">
        <v>379</v>
      </c>
    </row>
    <row r="429" spans="1:5" ht="12.75">
      <c r="A429" s="35" t="s">
        <v>57</v>
      </c>
      <c r="E429" s="40" t="s">
        <v>5</v>
      </c>
    </row>
    <row r="430" spans="1:5" ht="12.75">
      <c r="A430" t="s">
        <v>58</v>
      </c>
      <c r="E430" s="39" t="s">
        <v>5</v>
      </c>
    </row>
    <row r="431" spans="1:16" ht="12.75">
      <c r="A431" t="s">
        <v>50</v>
      </c>
      <c s="34" t="s">
        <v>380</v>
      </c>
      <c s="34" t="s">
        <v>381</v>
      </c>
      <c s="35" t="s">
        <v>5</v>
      </c>
      <c s="6" t="s">
        <v>382</v>
      </c>
      <c s="36" t="s">
        <v>54</v>
      </c>
      <c s="37">
        <v>2</v>
      </c>
      <c s="36">
        <v>0</v>
      </c>
      <c s="36">
        <f>ROUND(G431*H431,6)</f>
      </c>
      <c r="L431" s="38">
        <v>0</v>
      </c>
      <c s="32">
        <f>ROUND(ROUND(L431,2)*ROUND(G431,3),2)</f>
      </c>
      <c s="36" t="s">
        <v>55</v>
      </c>
      <c>
        <f>(M431*21)/100</f>
      </c>
      <c t="s">
        <v>28</v>
      </c>
    </row>
    <row r="432" spans="1:5" ht="12.75">
      <c r="A432" s="35" t="s">
        <v>56</v>
      </c>
      <c r="E432" s="39" t="s">
        <v>382</v>
      </c>
    </row>
    <row r="433" spans="1:5" ht="12.75">
      <c r="A433" s="35" t="s">
        <v>57</v>
      </c>
      <c r="E433" s="40" t="s">
        <v>5</v>
      </c>
    </row>
    <row r="434" spans="1:5" ht="12.75">
      <c r="A434" t="s">
        <v>58</v>
      </c>
      <c r="E434" s="39" t="s">
        <v>5</v>
      </c>
    </row>
    <row r="435" spans="1:16" ht="12.75">
      <c r="A435" t="s">
        <v>50</v>
      </c>
      <c s="34" t="s">
        <v>383</v>
      </c>
      <c s="34" t="s">
        <v>384</v>
      </c>
      <c s="35" t="s">
        <v>5</v>
      </c>
      <c s="6" t="s">
        <v>385</v>
      </c>
      <c s="36" t="s">
        <v>54</v>
      </c>
      <c s="37">
        <v>2</v>
      </c>
      <c s="36">
        <v>0</v>
      </c>
      <c s="36">
        <f>ROUND(G435*H435,6)</f>
      </c>
      <c r="L435" s="38">
        <v>0</v>
      </c>
      <c s="32">
        <f>ROUND(ROUND(L435,2)*ROUND(G435,3),2)</f>
      </c>
      <c s="36" t="s">
        <v>55</v>
      </c>
      <c>
        <f>(M435*21)/100</f>
      </c>
      <c t="s">
        <v>28</v>
      </c>
    </row>
    <row r="436" spans="1:5" ht="12.75">
      <c r="A436" s="35" t="s">
        <v>56</v>
      </c>
      <c r="E436" s="39" t="s">
        <v>385</v>
      </c>
    </row>
    <row r="437" spans="1:5" ht="12.75">
      <c r="A437" s="35" t="s">
        <v>57</v>
      </c>
      <c r="E437" s="40" t="s">
        <v>5</v>
      </c>
    </row>
    <row r="438" spans="1:5" ht="12.75">
      <c r="A438" t="s">
        <v>58</v>
      </c>
      <c r="E438" s="39" t="s">
        <v>5</v>
      </c>
    </row>
    <row r="439" spans="1:16" ht="12.75">
      <c r="A439" t="s">
        <v>50</v>
      </c>
      <c s="34" t="s">
        <v>386</v>
      </c>
      <c s="34" t="s">
        <v>387</v>
      </c>
      <c s="35" t="s">
        <v>5</v>
      </c>
      <c s="6" t="s">
        <v>388</v>
      </c>
      <c s="36" t="s">
        <v>54</v>
      </c>
      <c s="37">
        <v>1</v>
      </c>
      <c s="36">
        <v>0</v>
      </c>
      <c s="36">
        <f>ROUND(G439*H439,6)</f>
      </c>
      <c r="L439" s="38">
        <v>0</v>
      </c>
      <c s="32">
        <f>ROUND(ROUND(L439,2)*ROUND(G439,3),2)</f>
      </c>
      <c s="36" t="s">
        <v>55</v>
      </c>
      <c>
        <f>(M439*21)/100</f>
      </c>
      <c t="s">
        <v>28</v>
      </c>
    </row>
    <row r="440" spans="1:5" ht="12.75">
      <c r="A440" s="35" t="s">
        <v>56</v>
      </c>
      <c r="E440" s="39" t="s">
        <v>388</v>
      </c>
    </row>
    <row r="441" spans="1:5" ht="12.75">
      <c r="A441" s="35" t="s">
        <v>57</v>
      </c>
      <c r="E441" s="40" t="s">
        <v>5</v>
      </c>
    </row>
    <row r="442" spans="1:5" ht="12.75">
      <c r="A442" t="s">
        <v>58</v>
      </c>
      <c r="E442" s="39" t="s">
        <v>5</v>
      </c>
    </row>
    <row r="443" spans="1:16" ht="12.75">
      <c r="A443" t="s">
        <v>50</v>
      </c>
      <c s="34" t="s">
        <v>389</v>
      </c>
      <c s="34" t="s">
        <v>390</v>
      </c>
      <c s="35" t="s">
        <v>5</v>
      </c>
      <c s="6" t="s">
        <v>391</v>
      </c>
      <c s="36" t="s">
        <v>54</v>
      </c>
      <c s="37">
        <v>4</v>
      </c>
      <c s="36">
        <v>0</v>
      </c>
      <c s="36">
        <f>ROUND(G443*H443,6)</f>
      </c>
      <c r="L443" s="38">
        <v>0</v>
      </c>
      <c s="32">
        <f>ROUND(ROUND(L443,2)*ROUND(G443,3),2)</f>
      </c>
      <c s="36" t="s">
        <v>55</v>
      </c>
      <c>
        <f>(M443*21)/100</f>
      </c>
      <c t="s">
        <v>28</v>
      </c>
    </row>
    <row r="444" spans="1:5" ht="12.75">
      <c r="A444" s="35" t="s">
        <v>56</v>
      </c>
      <c r="E444" s="39" t="s">
        <v>391</v>
      </c>
    </row>
    <row r="445" spans="1:5" ht="12.75">
      <c r="A445" s="35" t="s">
        <v>57</v>
      </c>
      <c r="E445" s="40" t="s">
        <v>5</v>
      </c>
    </row>
    <row r="446" spans="1:5" ht="12.75">
      <c r="A446" t="s">
        <v>58</v>
      </c>
      <c r="E446" s="39" t="s">
        <v>5</v>
      </c>
    </row>
    <row r="447" spans="1:16" ht="12.75">
      <c r="A447" t="s">
        <v>50</v>
      </c>
      <c s="34" t="s">
        <v>392</v>
      </c>
      <c s="34" t="s">
        <v>393</v>
      </c>
      <c s="35" t="s">
        <v>5</v>
      </c>
      <c s="6" t="s">
        <v>394</v>
      </c>
      <c s="36" t="s">
        <v>54</v>
      </c>
      <c s="37">
        <v>2</v>
      </c>
      <c s="36">
        <v>0</v>
      </c>
      <c s="36">
        <f>ROUND(G447*H447,6)</f>
      </c>
      <c r="L447" s="38">
        <v>0</v>
      </c>
      <c s="32">
        <f>ROUND(ROUND(L447,2)*ROUND(G447,3),2)</f>
      </c>
      <c s="36" t="s">
        <v>55</v>
      </c>
      <c>
        <f>(M447*21)/100</f>
      </c>
      <c t="s">
        <v>28</v>
      </c>
    </row>
    <row r="448" spans="1:5" ht="12.75">
      <c r="A448" s="35" t="s">
        <v>56</v>
      </c>
      <c r="E448" s="39" t="s">
        <v>394</v>
      </c>
    </row>
    <row r="449" spans="1:5" ht="12.75">
      <c r="A449" s="35" t="s">
        <v>57</v>
      </c>
      <c r="E449" s="40" t="s">
        <v>5</v>
      </c>
    </row>
    <row r="450" spans="1:5" ht="12.75">
      <c r="A450" t="s">
        <v>58</v>
      </c>
      <c r="E450" s="39" t="s">
        <v>5</v>
      </c>
    </row>
    <row r="451" spans="1:16" ht="12.75">
      <c r="A451" t="s">
        <v>50</v>
      </c>
      <c s="34" t="s">
        <v>395</v>
      </c>
      <c s="34" t="s">
        <v>396</v>
      </c>
      <c s="35" t="s">
        <v>5</v>
      </c>
      <c s="6" t="s">
        <v>397</v>
      </c>
      <c s="36" t="s">
        <v>54</v>
      </c>
      <c s="37">
        <v>1</v>
      </c>
      <c s="36">
        <v>0</v>
      </c>
      <c s="36">
        <f>ROUND(G451*H451,6)</f>
      </c>
      <c r="L451" s="38">
        <v>0</v>
      </c>
      <c s="32">
        <f>ROUND(ROUND(L451,2)*ROUND(G451,3),2)</f>
      </c>
      <c s="36" t="s">
        <v>55</v>
      </c>
      <c>
        <f>(M451*21)/100</f>
      </c>
      <c t="s">
        <v>28</v>
      </c>
    </row>
    <row r="452" spans="1:5" ht="12.75">
      <c r="A452" s="35" t="s">
        <v>56</v>
      </c>
      <c r="E452" s="39" t="s">
        <v>397</v>
      </c>
    </row>
    <row r="453" spans="1:5" ht="12.75">
      <c r="A453" s="35" t="s">
        <v>57</v>
      </c>
      <c r="E453" s="40" t="s">
        <v>5</v>
      </c>
    </row>
    <row r="454" spans="1:5" ht="12.75">
      <c r="A454" t="s">
        <v>58</v>
      </c>
      <c r="E454" s="39" t="s">
        <v>5</v>
      </c>
    </row>
    <row r="455" spans="1:16" ht="12.75">
      <c r="A455" t="s">
        <v>50</v>
      </c>
      <c s="34" t="s">
        <v>398</v>
      </c>
      <c s="34" t="s">
        <v>399</v>
      </c>
      <c s="35" t="s">
        <v>5</v>
      </c>
      <c s="6" t="s">
        <v>400</v>
      </c>
      <c s="36" t="s">
        <v>54</v>
      </c>
      <c s="37">
        <v>1</v>
      </c>
      <c s="36">
        <v>0</v>
      </c>
      <c s="36">
        <f>ROUND(G455*H455,6)</f>
      </c>
      <c r="L455" s="38">
        <v>0</v>
      </c>
      <c s="32">
        <f>ROUND(ROUND(L455,2)*ROUND(G455,3),2)</f>
      </c>
      <c s="36" t="s">
        <v>55</v>
      </c>
      <c>
        <f>(M455*21)/100</f>
      </c>
      <c t="s">
        <v>28</v>
      </c>
    </row>
    <row r="456" spans="1:5" ht="12.75">
      <c r="A456" s="35" t="s">
        <v>56</v>
      </c>
      <c r="E456" s="39" t="s">
        <v>400</v>
      </c>
    </row>
    <row r="457" spans="1:5" ht="12.75">
      <c r="A457" s="35" t="s">
        <v>57</v>
      </c>
      <c r="E457" s="40" t="s">
        <v>5</v>
      </c>
    </row>
    <row r="458" spans="1:5" ht="12.75">
      <c r="A458" t="s">
        <v>58</v>
      </c>
      <c r="E458" s="39" t="s">
        <v>5</v>
      </c>
    </row>
    <row r="459" spans="1:16" ht="25.5">
      <c r="A459" t="s">
        <v>50</v>
      </c>
      <c s="34" t="s">
        <v>401</v>
      </c>
      <c s="34" t="s">
        <v>402</v>
      </c>
      <c s="35" t="s">
        <v>5</v>
      </c>
      <c s="6" t="s">
        <v>403</v>
      </c>
      <c s="36" t="s">
        <v>54</v>
      </c>
      <c s="37">
        <v>4</v>
      </c>
      <c s="36">
        <v>0</v>
      </c>
      <c s="36">
        <f>ROUND(G459*H459,6)</f>
      </c>
      <c r="L459" s="38">
        <v>0</v>
      </c>
      <c s="32">
        <f>ROUND(ROUND(L459,2)*ROUND(G459,3),2)</f>
      </c>
      <c s="36" t="s">
        <v>55</v>
      </c>
      <c>
        <f>(M459*21)/100</f>
      </c>
      <c t="s">
        <v>28</v>
      </c>
    </row>
    <row r="460" spans="1:5" ht="25.5">
      <c r="A460" s="35" t="s">
        <v>56</v>
      </c>
      <c r="E460" s="39" t="s">
        <v>403</v>
      </c>
    </row>
    <row r="461" spans="1:5" ht="12.75">
      <c r="A461" s="35" t="s">
        <v>57</v>
      </c>
      <c r="E461" s="40" t="s">
        <v>5</v>
      </c>
    </row>
    <row r="462" spans="1:5" ht="12.75">
      <c r="A462" t="s">
        <v>58</v>
      </c>
      <c r="E462" s="39" t="s">
        <v>5</v>
      </c>
    </row>
    <row r="463" spans="1:16" ht="12.75">
      <c r="A463" t="s">
        <v>50</v>
      </c>
      <c s="34" t="s">
        <v>404</v>
      </c>
      <c s="34" t="s">
        <v>405</v>
      </c>
      <c s="35" t="s">
        <v>5</v>
      </c>
      <c s="6" t="s">
        <v>406</v>
      </c>
      <c s="36" t="s">
        <v>54</v>
      </c>
      <c s="37">
        <v>2</v>
      </c>
      <c s="36">
        <v>0</v>
      </c>
      <c s="36">
        <f>ROUND(G463*H463,6)</f>
      </c>
      <c r="L463" s="38">
        <v>0</v>
      </c>
      <c s="32">
        <f>ROUND(ROUND(L463,2)*ROUND(G463,3),2)</f>
      </c>
      <c s="36" t="s">
        <v>55</v>
      </c>
      <c>
        <f>(M463*21)/100</f>
      </c>
      <c t="s">
        <v>28</v>
      </c>
    </row>
    <row r="464" spans="1:5" ht="12.75">
      <c r="A464" s="35" t="s">
        <v>56</v>
      </c>
      <c r="E464" s="39" t="s">
        <v>406</v>
      </c>
    </row>
    <row r="465" spans="1:5" ht="12.75">
      <c r="A465" s="35" t="s">
        <v>57</v>
      </c>
      <c r="E465" s="40" t="s">
        <v>5</v>
      </c>
    </row>
    <row r="466" spans="1:5" ht="12.75">
      <c r="A466" t="s">
        <v>58</v>
      </c>
      <c r="E466" s="39" t="s">
        <v>5</v>
      </c>
    </row>
    <row r="467" spans="1:16" ht="12.75">
      <c r="A467" t="s">
        <v>50</v>
      </c>
      <c s="34" t="s">
        <v>407</v>
      </c>
      <c s="34" t="s">
        <v>408</v>
      </c>
      <c s="35" t="s">
        <v>5</v>
      </c>
      <c s="6" t="s">
        <v>409</v>
      </c>
      <c s="36" t="s">
        <v>54</v>
      </c>
      <c s="37">
        <v>2</v>
      </c>
      <c s="36">
        <v>0</v>
      </c>
      <c s="36">
        <f>ROUND(G467*H467,6)</f>
      </c>
      <c r="L467" s="38">
        <v>0</v>
      </c>
      <c s="32">
        <f>ROUND(ROUND(L467,2)*ROUND(G467,3),2)</f>
      </c>
      <c s="36" t="s">
        <v>55</v>
      </c>
      <c>
        <f>(M467*21)/100</f>
      </c>
      <c t="s">
        <v>28</v>
      </c>
    </row>
    <row r="468" spans="1:5" ht="12.75">
      <c r="A468" s="35" t="s">
        <v>56</v>
      </c>
      <c r="E468" s="39" t="s">
        <v>409</v>
      </c>
    </row>
    <row r="469" spans="1:5" ht="12.75">
      <c r="A469" s="35" t="s">
        <v>57</v>
      </c>
      <c r="E469" s="40" t="s">
        <v>5</v>
      </c>
    </row>
    <row r="470" spans="1:5" ht="12.75">
      <c r="A470" t="s">
        <v>58</v>
      </c>
      <c r="E470" s="39" t="s">
        <v>5</v>
      </c>
    </row>
    <row r="471" spans="1:16" ht="25.5">
      <c r="A471" t="s">
        <v>50</v>
      </c>
      <c s="34" t="s">
        <v>410</v>
      </c>
      <c s="34" t="s">
        <v>411</v>
      </c>
      <c s="35" t="s">
        <v>5</v>
      </c>
      <c s="6" t="s">
        <v>412</v>
      </c>
      <c s="36" t="s">
        <v>54</v>
      </c>
      <c s="37">
        <v>5</v>
      </c>
      <c s="36">
        <v>0</v>
      </c>
      <c s="36">
        <f>ROUND(G471*H471,6)</f>
      </c>
      <c r="L471" s="38">
        <v>0</v>
      </c>
      <c s="32">
        <f>ROUND(ROUND(L471,2)*ROUND(G471,3),2)</f>
      </c>
      <c s="36" t="s">
        <v>55</v>
      </c>
      <c>
        <f>(M471*21)/100</f>
      </c>
      <c t="s">
        <v>28</v>
      </c>
    </row>
    <row r="472" spans="1:5" ht="25.5">
      <c r="A472" s="35" t="s">
        <v>56</v>
      </c>
      <c r="E472" s="39" t="s">
        <v>412</v>
      </c>
    </row>
    <row r="473" spans="1:5" ht="12.75">
      <c r="A473" s="35" t="s">
        <v>57</v>
      </c>
      <c r="E473" s="40" t="s">
        <v>5</v>
      </c>
    </row>
    <row r="474" spans="1:5" ht="12.75">
      <c r="A474" t="s">
        <v>58</v>
      </c>
      <c r="E474" s="39" t="s">
        <v>5</v>
      </c>
    </row>
    <row r="475" spans="1:16" ht="12.75">
      <c r="A475" t="s">
        <v>50</v>
      </c>
      <c s="34" t="s">
        <v>413</v>
      </c>
      <c s="34" t="s">
        <v>414</v>
      </c>
      <c s="35" t="s">
        <v>5</v>
      </c>
      <c s="6" t="s">
        <v>415</v>
      </c>
      <c s="36" t="s">
        <v>54</v>
      </c>
      <c s="37">
        <v>24</v>
      </c>
      <c s="36">
        <v>0</v>
      </c>
      <c s="36">
        <f>ROUND(G475*H475,6)</f>
      </c>
      <c r="L475" s="38">
        <v>0</v>
      </c>
      <c s="32">
        <f>ROUND(ROUND(L475,2)*ROUND(G475,3),2)</f>
      </c>
      <c s="36" t="s">
        <v>55</v>
      </c>
      <c>
        <f>(M475*21)/100</f>
      </c>
      <c t="s">
        <v>28</v>
      </c>
    </row>
    <row r="476" spans="1:5" ht="12.75">
      <c r="A476" s="35" t="s">
        <v>56</v>
      </c>
      <c r="E476" s="39" t="s">
        <v>415</v>
      </c>
    </row>
    <row r="477" spans="1:5" ht="12.75">
      <c r="A477" s="35" t="s">
        <v>57</v>
      </c>
      <c r="E477" s="40" t="s">
        <v>5</v>
      </c>
    </row>
    <row r="478" spans="1:5" ht="12.75">
      <c r="A478" t="s">
        <v>58</v>
      </c>
      <c r="E478" s="39" t="s">
        <v>5</v>
      </c>
    </row>
    <row r="479" spans="1:16" ht="12.75">
      <c r="A479" t="s">
        <v>50</v>
      </c>
      <c s="34" t="s">
        <v>416</v>
      </c>
      <c s="34" t="s">
        <v>417</v>
      </c>
      <c s="35" t="s">
        <v>5</v>
      </c>
      <c s="6" t="s">
        <v>418</v>
      </c>
      <c s="36" t="s">
        <v>54</v>
      </c>
      <c s="37">
        <v>12</v>
      </c>
      <c s="36">
        <v>0</v>
      </c>
      <c s="36">
        <f>ROUND(G479*H479,6)</f>
      </c>
      <c r="L479" s="38">
        <v>0</v>
      </c>
      <c s="32">
        <f>ROUND(ROUND(L479,2)*ROUND(G479,3),2)</f>
      </c>
      <c s="36" t="s">
        <v>55</v>
      </c>
      <c>
        <f>(M479*21)/100</f>
      </c>
      <c t="s">
        <v>28</v>
      </c>
    </row>
    <row r="480" spans="1:5" ht="12.75">
      <c r="A480" s="35" t="s">
        <v>56</v>
      </c>
      <c r="E480" s="39" t="s">
        <v>418</v>
      </c>
    </row>
    <row r="481" spans="1:5" ht="12.75">
      <c r="A481" s="35" t="s">
        <v>57</v>
      </c>
      <c r="E481" s="40" t="s">
        <v>5</v>
      </c>
    </row>
    <row r="482" spans="1:5" ht="12.75">
      <c r="A482" t="s">
        <v>58</v>
      </c>
      <c r="E482" s="39" t="s">
        <v>5</v>
      </c>
    </row>
    <row r="483" spans="1:16" ht="12.75">
      <c r="A483" t="s">
        <v>50</v>
      </c>
      <c s="34" t="s">
        <v>419</v>
      </c>
      <c s="34" t="s">
        <v>420</v>
      </c>
      <c s="35" t="s">
        <v>5</v>
      </c>
      <c s="6" t="s">
        <v>421</v>
      </c>
      <c s="36" t="s">
        <v>54</v>
      </c>
      <c s="37">
        <v>3</v>
      </c>
      <c s="36">
        <v>0</v>
      </c>
      <c s="36">
        <f>ROUND(G483*H483,6)</f>
      </c>
      <c r="L483" s="38">
        <v>0</v>
      </c>
      <c s="32">
        <f>ROUND(ROUND(L483,2)*ROUND(G483,3),2)</f>
      </c>
      <c s="36" t="s">
        <v>55</v>
      </c>
      <c>
        <f>(M483*21)/100</f>
      </c>
      <c t="s">
        <v>28</v>
      </c>
    </row>
    <row r="484" spans="1:5" ht="12.75">
      <c r="A484" s="35" t="s">
        <v>56</v>
      </c>
      <c r="E484" s="39" t="s">
        <v>421</v>
      </c>
    </row>
    <row r="485" spans="1:5" ht="12.75">
      <c r="A485" s="35" t="s">
        <v>57</v>
      </c>
      <c r="E485" s="40" t="s">
        <v>5</v>
      </c>
    </row>
    <row r="486" spans="1:5" ht="12.75">
      <c r="A486" t="s">
        <v>58</v>
      </c>
      <c r="E486" s="39" t="s">
        <v>5</v>
      </c>
    </row>
    <row r="487" spans="1:16" ht="12.75">
      <c r="A487" t="s">
        <v>50</v>
      </c>
      <c s="34" t="s">
        <v>422</v>
      </c>
      <c s="34" t="s">
        <v>423</v>
      </c>
      <c s="35" t="s">
        <v>5</v>
      </c>
      <c s="6" t="s">
        <v>424</v>
      </c>
      <c s="36" t="s">
        <v>54</v>
      </c>
      <c s="37">
        <v>1</v>
      </c>
      <c s="36">
        <v>0</v>
      </c>
      <c s="36">
        <f>ROUND(G487*H487,6)</f>
      </c>
      <c r="L487" s="38">
        <v>0</v>
      </c>
      <c s="32">
        <f>ROUND(ROUND(L487,2)*ROUND(G487,3),2)</f>
      </c>
      <c s="36" t="s">
        <v>55</v>
      </c>
      <c>
        <f>(M487*21)/100</f>
      </c>
      <c t="s">
        <v>28</v>
      </c>
    </row>
    <row r="488" spans="1:5" ht="12.75">
      <c r="A488" s="35" t="s">
        <v>56</v>
      </c>
      <c r="E488" s="39" t="s">
        <v>424</v>
      </c>
    </row>
    <row r="489" spans="1:5" ht="12.75">
      <c r="A489" s="35" t="s">
        <v>57</v>
      </c>
      <c r="E489" s="40" t="s">
        <v>5</v>
      </c>
    </row>
    <row r="490" spans="1:5" ht="12.75">
      <c r="A490" t="s">
        <v>58</v>
      </c>
      <c r="E490" s="39" t="s">
        <v>5</v>
      </c>
    </row>
    <row r="491" spans="1:16" ht="12.75">
      <c r="A491" t="s">
        <v>50</v>
      </c>
      <c s="34" t="s">
        <v>425</v>
      </c>
      <c s="34" t="s">
        <v>426</v>
      </c>
      <c s="35" t="s">
        <v>5</v>
      </c>
      <c s="6" t="s">
        <v>427</v>
      </c>
      <c s="36" t="s">
        <v>54</v>
      </c>
      <c s="37">
        <v>1</v>
      </c>
      <c s="36">
        <v>0</v>
      </c>
      <c s="36">
        <f>ROUND(G491*H491,6)</f>
      </c>
      <c r="L491" s="38">
        <v>0</v>
      </c>
      <c s="32">
        <f>ROUND(ROUND(L491,2)*ROUND(G491,3),2)</f>
      </c>
      <c s="36" t="s">
        <v>55</v>
      </c>
      <c>
        <f>(M491*21)/100</f>
      </c>
      <c t="s">
        <v>28</v>
      </c>
    </row>
    <row r="492" spans="1:5" ht="12.75">
      <c r="A492" s="35" t="s">
        <v>56</v>
      </c>
      <c r="E492" s="39" t="s">
        <v>427</v>
      </c>
    </row>
    <row r="493" spans="1:5" ht="12.75">
      <c r="A493" s="35" t="s">
        <v>57</v>
      </c>
      <c r="E493" s="40" t="s">
        <v>5</v>
      </c>
    </row>
    <row r="494" spans="1:5" ht="12.75">
      <c r="A494" t="s">
        <v>58</v>
      </c>
      <c r="E494" s="39" t="s">
        <v>5</v>
      </c>
    </row>
    <row r="495" spans="1:16" ht="25.5">
      <c r="A495" t="s">
        <v>50</v>
      </c>
      <c s="34" t="s">
        <v>428</v>
      </c>
      <c s="34" t="s">
        <v>429</v>
      </c>
      <c s="35" t="s">
        <v>5</v>
      </c>
      <c s="6" t="s">
        <v>430</v>
      </c>
      <c s="36" t="s">
        <v>54</v>
      </c>
      <c s="37">
        <v>1</v>
      </c>
      <c s="36">
        <v>0</v>
      </c>
      <c s="36">
        <f>ROUND(G495*H495,6)</f>
      </c>
      <c r="L495" s="38">
        <v>0</v>
      </c>
      <c s="32">
        <f>ROUND(ROUND(L495,2)*ROUND(G495,3),2)</f>
      </c>
      <c s="36" t="s">
        <v>55</v>
      </c>
      <c>
        <f>(M495*21)/100</f>
      </c>
      <c t="s">
        <v>28</v>
      </c>
    </row>
    <row r="496" spans="1:5" ht="25.5">
      <c r="A496" s="35" t="s">
        <v>56</v>
      </c>
      <c r="E496" s="39" t="s">
        <v>430</v>
      </c>
    </row>
    <row r="497" spans="1:5" ht="12.75">
      <c r="A497" s="35" t="s">
        <v>57</v>
      </c>
      <c r="E497" s="40" t="s">
        <v>5</v>
      </c>
    </row>
    <row r="498" spans="1:5" ht="12.75">
      <c r="A498" t="s">
        <v>58</v>
      </c>
      <c r="E498" s="39" t="s">
        <v>5</v>
      </c>
    </row>
    <row r="499" spans="1:16" ht="12.75">
      <c r="A499" t="s">
        <v>50</v>
      </c>
      <c s="34" t="s">
        <v>431</v>
      </c>
      <c s="34" t="s">
        <v>432</v>
      </c>
      <c s="35" t="s">
        <v>5</v>
      </c>
      <c s="6" t="s">
        <v>433</v>
      </c>
      <c s="36" t="s">
        <v>54</v>
      </c>
      <c s="37">
        <v>3</v>
      </c>
      <c s="36">
        <v>0</v>
      </c>
      <c s="36">
        <f>ROUND(G499*H499,6)</f>
      </c>
      <c r="L499" s="38">
        <v>0</v>
      </c>
      <c s="32">
        <f>ROUND(ROUND(L499,2)*ROUND(G499,3),2)</f>
      </c>
      <c s="36" t="s">
        <v>55</v>
      </c>
      <c>
        <f>(M499*21)/100</f>
      </c>
      <c t="s">
        <v>28</v>
      </c>
    </row>
    <row r="500" spans="1:5" ht="12.75">
      <c r="A500" s="35" t="s">
        <v>56</v>
      </c>
      <c r="E500" s="39" t="s">
        <v>433</v>
      </c>
    </row>
    <row r="501" spans="1:5" ht="12.75">
      <c r="A501" s="35" t="s">
        <v>57</v>
      </c>
      <c r="E501" s="40" t="s">
        <v>5</v>
      </c>
    </row>
    <row r="502" spans="1:5" ht="12.75">
      <c r="A502" t="s">
        <v>58</v>
      </c>
      <c r="E502" s="39" t="s">
        <v>5</v>
      </c>
    </row>
    <row r="503" spans="1:16" ht="12.75">
      <c r="A503" t="s">
        <v>50</v>
      </c>
      <c s="34" t="s">
        <v>434</v>
      </c>
      <c s="34" t="s">
        <v>435</v>
      </c>
      <c s="35" t="s">
        <v>5</v>
      </c>
      <c s="6" t="s">
        <v>436</v>
      </c>
      <c s="36" t="s">
        <v>315</v>
      </c>
      <c s="37">
        <v>25</v>
      </c>
      <c s="36">
        <v>0</v>
      </c>
      <c s="36">
        <f>ROUND(G503*H503,6)</f>
      </c>
      <c r="L503" s="38">
        <v>0</v>
      </c>
      <c s="32">
        <f>ROUND(ROUND(L503,2)*ROUND(G503,3),2)</f>
      </c>
      <c s="36" t="s">
        <v>55</v>
      </c>
      <c>
        <f>(M503*21)/100</f>
      </c>
      <c t="s">
        <v>28</v>
      </c>
    </row>
    <row r="504" spans="1:5" ht="12.75">
      <c r="A504" s="35" t="s">
        <v>56</v>
      </c>
      <c r="E504" s="39" t="s">
        <v>436</v>
      </c>
    </row>
    <row r="505" spans="1:5" ht="12.75">
      <c r="A505" s="35" t="s">
        <v>57</v>
      </c>
      <c r="E505" s="40" t="s">
        <v>5</v>
      </c>
    </row>
    <row r="506" spans="1:5" ht="12.75">
      <c r="A506" t="s">
        <v>58</v>
      </c>
      <c r="E506" s="39" t="s">
        <v>5</v>
      </c>
    </row>
    <row r="507" spans="1:16" ht="12.75">
      <c r="A507" t="s">
        <v>50</v>
      </c>
      <c s="34" t="s">
        <v>437</v>
      </c>
      <c s="34" t="s">
        <v>438</v>
      </c>
      <c s="35" t="s">
        <v>5</v>
      </c>
      <c s="6" t="s">
        <v>439</v>
      </c>
      <c s="36" t="s">
        <v>315</v>
      </c>
      <c s="37">
        <v>12</v>
      </c>
      <c s="36">
        <v>0</v>
      </c>
      <c s="36">
        <f>ROUND(G507*H507,6)</f>
      </c>
      <c r="L507" s="38">
        <v>0</v>
      </c>
      <c s="32">
        <f>ROUND(ROUND(L507,2)*ROUND(G507,3),2)</f>
      </c>
      <c s="36" t="s">
        <v>55</v>
      </c>
      <c>
        <f>(M507*21)/100</f>
      </c>
      <c t="s">
        <v>28</v>
      </c>
    </row>
    <row r="508" spans="1:5" ht="12.75">
      <c r="A508" s="35" t="s">
        <v>56</v>
      </c>
      <c r="E508" s="39" t="s">
        <v>439</v>
      </c>
    </row>
    <row r="509" spans="1:5" ht="12.75">
      <c r="A509" s="35" t="s">
        <v>57</v>
      </c>
      <c r="E509" s="40" t="s">
        <v>5</v>
      </c>
    </row>
    <row r="510" spans="1:5" ht="12.75">
      <c r="A510" t="s">
        <v>58</v>
      </c>
      <c r="E510" s="39" t="s">
        <v>5</v>
      </c>
    </row>
    <row r="511" spans="1:16" ht="12.75">
      <c r="A511" t="s">
        <v>50</v>
      </c>
      <c s="34" t="s">
        <v>440</v>
      </c>
      <c s="34" t="s">
        <v>441</v>
      </c>
      <c s="35" t="s">
        <v>5</v>
      </c>
      <c s="6" t="s">
        <v>442</v>
      </c>
      <c s="36" t="s">
        <v>68</v>
      </c>
      <c s="37">
        <v>255</v>
      </c>
      <c s="36">
        <v>0</v>
      </c>
      <c s="36">
        <f>ROUND(G511*H511,6)</f>
      </c>
      <c r="L511" s="38">
        <v>0</v>
      </c>
      <c s="32">
        <f>ROUND(ROUND(L511,2)*ROUND(G511,3),2)</f>
      </c>
      <c s="36" t="s">
        <v>55</v>
      </c>
      <c>
        <f>(M511*21)/100</f>
      </c>
      <c t="s">
        <v>28</v>
      </c>
    </row>
    <row r="512" spans="1:5" ht="12.75">
      <c r="A512" s="35" t="s">
        <v>56</v>
      </c>
      <c r="E512" s="39" t="s">
        <v>442</v>
      </c>
    </row>
    <row r="513" spans="1:5" ht="12.75">
      <c r="A513" s="35" t="s">
        <v>57</v>
      </c>
      <c r="E513" s="40" t="s">
        <v>5</v>
      </c>
    </row>
    <row r="514" spans="1:5" ht="12.75">
      <c r="A514" t="s">
        <v>58</v>
      </c>
      <c r="E514" s="39" t="s">
        <v>5</v>
      </c>
    </row>
    <row r="515" spans="1:16" ht="12.75">
      <c r="A515" t="s">
        <v>50</v>
      </c>
      <c s="34" t="s">
        <v>443</v>
      </c>
      <c s="34" t="s">
        <v>444</v>
      </c>
      <c s="35" t="s">
        <v>5</v>
      </c>
      <c s="6" t="s">
        <v>445</v>
      </c>
      <c s="36" t="s">
        <v>54</v>
      </c>
      <c s="37">
        <v>16</v>
      </c>
      <c s="36">
        <v>0</v>
      </c>
      <c s="36">
        <f>ROUND(G515*H515,6)</f>
      </c>
      <c r="L515" s="38">
        <v>0</v>
      </c>
      <c s="32">
        <f>ROUND(ROUND(L515,2)*ROUND(G515,3),2)</f>
      </c>
      <c s="36" t="s">
        <v>55</v>
      </c>
      <c>
        <f>(M515*21)/100</f>
      </c>
      <c t="s">
        <v>28</v>
      </c>
    </row>
    <row r="516" spans="1:5" ht="12.75">
      <c r="A516" s="35" t="s">
        <v>56</v>
      </c>
      <c r="E516" s="39" t="s">
        <v>445</v>
      </c>
    </row>
    <row r="517" spans="1:5" ht="12.75">
      <c r="A517" s="35" t="s">
        <v>57</v>
      </c>
      <c r="E517" s="40" t="s">
        <v>5</v>
      </c>
    </row>
    <row r="518" spans="1:5" ht="12.75">
      <c r="A518" t="s">
        <v>58</v>
      </c>
      <c r="E518" s="39" t="s">
        <v>5</v>
      </c>
    </row>
    <row r="519" spans="1:16" ht="12.75">
      <c r="A519" t="s">
        <v>50</v>
      </c>
      <c s="34" t="s">
        <v>446</v>
      </c>
      <c s="34" t="s">
        <v>447</v>
      </c>
      <c s="35" t="s">
        <v>5</v>
      </c>
      <c s="6" t="s">
        <v>448</v>
      </c>
      <c s="36" t="s">
        <v>54</v>
      </c>
      <c s="37">
        <v>4</v>
      </c>
      <c s="36">
        <v>0</v>
      </c>
      <c s="36">
        <f>ROUND(G519*H519,6)</f>
      </c>
      <c r="L519" s="38">
        <v>0</v>
      </c>
      <c s="32">
        <f>ROUND(ROUND(L519,2)*ROUND(G519,3),2)</f>
      </c>
      <c s="36" t="s">
        <v>55</v>
      </c>
      <c>
        <f>(M519*21)/100</f>
      </c>
      <c t="s">
        <v>28</v>
      </c>
    </row>
    <row r="520" spans="1:5" ht="12.75">
      <c r="A520" s="35" t="s">
        <v>56</v>
      </c>
      <c r="E520" s="39" t="s">
        <v>448</v>
      </c>
    </row>
    <row r="521" spans="1:5" ht="12.75">
      <c r="A521" s="35" t="s">
        <v>57</v>
      </c>
      <c r="E521" s="40" t="s">
        <v>5</v>
      </c>
    </row>
    <row r="522" spans="1:5" ht="12.75">
      <c r="A522" t="s">
        <v>58</v>
      </c>
      <c r="E522" s="39" t="s">
        <v>5</v>
      </c>
    </row>
    <row r="523" spans="1:16" ht="12.75">
      <c r="A523" t="s">
        <v>50</v>
      </c>
      <c s="34" t="s">
        <v>449</v>
      </c>
      <c s="34" t="s">
        <v>450</v>
      </c>
      <c s="35" t="s">
        <v>5</v>
      </c>
      <c s="6" t="s">
        <v>451</v>
      </c>
      <c s="36" t="s">
        <v>91</v>
      </c>
      <c s="37">
        <v>1</v>
      </c>
      <c s="36">
        <v>0</v>
      </c>
      <c s="36">
        <f>ROUND(G523*H523,6)</f>
      </c>
      <c r="L523" s="38">
        <v>0</v>
      </c>
      <c s="32">
        <f>ROUND(ROUND(L523,2)*ROUND(G523,3),2)</f>
      </c>
      <c s="36" t="s">
        <v>55</v>
      </c>
      <c>
        <f>(M523*21)/100</f>
      </c>
      <c t="s">
        <v>28</v>
      </c>
    </row>
    <row r="524" spans="1:5" ht="12.75">
      <c r="A524" s="35" t="s">
        <v>56</v>
      </c>
      <c r="E524" s="39" t="s">
        <v>451</v>
      </c>
    </row>
    <row r="525" spans="1:5" ht="12.75">
      <c r="A525" s="35" t="s">
        <v>57</v>
      </c>
      <c r="E525" s="40" t="s">
        <v>5</v>
      </c>
    </row>
    <row r="526" spans="1:5" ht="12.75">
      <c r="A526" t="s">
        <v>58</v>
      </c>
      <c r="E526" s="39" t="s">
        <v>5</v>
      </c>
    </row>
    <row r="527" spans="1:16" ht="12.75">
      <c r="A527" t="s">
        <v>50</v>
      </c>
      <c s="34" t="s">
        <v>452</v>
      </c>
      <c s="34" t="s">
        <v>453</v>
      </c>
      <c s="35" t="s">
        <v>5</v>
      </c>
      <c s="6" t="s">
        <v>454</v>
      </c>
      <c s="36" t="s">
        <v>455</v>
      </c>
      <c s="37">
        <v>280</v>
      </c>
      <c s="36">
        <v>0</v>
      </c>
      <c s="36">
        <f>ROUND(G527*H527,6)</f>
      </c>
      <c r="L527" s="38">
        <v>0</v>
      </c>
      <c s="32">
        <f>ROUND(ROUND(L527,2)*ROUND(G527,3),2)</f>
      </c>
      <c s="36" t="s">
        <v>55</v>
      </c>
      <c>
        <f>(M527*21)/100</f>
      </c>
      <c t="s">
        <v>28</v>
      </c>
    </row>
    <row r="528" spans="1:5" ht="12.75">
      <c r="A528" s="35" t="s">
        <v>56</v>
      </c>
      <c r="E528" s="39" t="s">
        <v>454</v>
      </c>
    </row>
    <row r="529" spans="1:5" ht="12.75">
      <c r="A529" s="35" t="s">
        <v>57</v>
      </c>
      <c r="E529" s="40" t="s">
        <v>5</v>
      </c>
    </row>
    <row r="530" spans="1:5" ht="12.75">
      <c r="A530" t="s">
        <v>58</v>
      </c>
      <c r="E530" s="39" t="s">
        <v>5</v>
      </c>
    </row>
    <row r="531" spans="1:16" ht="12.75">
      <c r="A531" t="s">
        <v>50</v>
      </c>
      <c s="34" t="s">
        <v>456</v>
      </c>
      <c s="34" t="s">
        <v>457</v>
      </c>
      <c s="35" t="s">
        <v>5</v>
      </c>
      <c s="6" t="s">
        <v>458</v>
      </c>
      <c s="36" t="s">
        <v>459</v>
      </c>
      <c s="37">
        <v>1</v>
      </c>
      <c s="36">
        <v>0</v>
      </c>
      <c s="36">
        <f>ROUND(G531*H531,6)</f>
      </c>
      <c r="L531" s="38">
        <v>0</v>
      </c>
      <c s="32">
        <f>ROUND(ROUND(L531,2)*ROUND(G531,3),2)</f>
      </c>
      <c s="36" t="s">
        <v>55</v>
      </c>
      <c>
        <f>(M531*21)/100</f>
      </c>
      <c t="s">
        <v>28</v>
      </c>
    </row>
    <row r="532" spans="1:5" ht="12.75">
      <c r="A532" s="35" t="s">
        <v>56</v>
      </c>
      <c r="E532" s="39" t="s">
        <v>458</v>
      </c>
    </row>
    <row r="533" spans="1:5" ht="12.75">
      <c r="A533" s="35" t="s">
        <v>57</v>
      </c>
      <c r="E533" s="40" t="s">
        <v>5</v>
      </c>
    </row>
    <row r="534" spans="1:5" ht="12.75">
      <c r="A534" t="s">
        <v>58</v>
      </c>
      <c r="E534" s="39" t="s">
        <v>5</v>
      </c>
    </row>
    <row r="535" spans="1:16" ht="12.75">
      <c r="A535" t="s">
        <v>50</v>
      </c>
      <c s="34" t="s">
        <v>460</v>
      </c>
      <c s="34" t="s">
        <v>461</v>
      </c>
      <c s="35" t="s">
        <v>5</v>
      </c>
      <c s="6" t="s">
        <v>462</v>
      </c>
      <c s="36" t="s">
        <v>54</v>
      </c>
      <c s="37">
        <v>24</v>
      </c>
      <c s="36">
        <v>0</v>
      </c>
      <c s="36">
        <f>ROUND(G535*H535,6)</f>
      </c>
      <c r="L535" s="38">
        <v>0</v>
      </c>
      <c s="32">
        <f>ROUND(ROUND(L535,2)*ROUND(G535,3),2)</f>
      </c>
      <c s="36" t="s">
        <v>55</v>
      </c>
      <c>
        <f>(M535*21)/100</f>
      </c>
      <c t="s">
        <v>28</v>
      </c>
    </row>
    <row r="536" spans="1:5" ht="12.75">
      <c r="A536" s="35" t="s">
        <v>56</v>
      </c>
      <c r="E536" s="39" t="s">
        <v>462</v>
      </c>
    </row>
    <row r="537" spans="1:5" ht="12.75">
      <c r="A537" s="35" t="s">
        <v>57</v>
      </c>
      <c r="E537" s="40" t="s">
        <v>5</v>
      </c>
    </row>
    <row r="538" spans="1:5" ht="12.75">
      <c r="A538" t="s">
        <v>58</v>
      </c>
      <c r="E538" s="39" t="s">
        <v>5</v>
      </c>
    </row>
    <row r="539" spans="1:16" ht="25.5">
      <c r="A539" t="s">
        <v>50</v>
      </c>
      <c s="34" t="s">
        <v>463</v>
      </c>
      <c s="34" t="s">
        <v>464</v>
      </c>
      <c s="35" t="s">
        <v>5</v>
      </c>
      <c s="6" t="s">
        <v>465</v>
      </c>
      <c s="36" t="s">
        <v>68</v>
      </c>
      <c s="37">
        <v>135</v>
      </c>
      <c s="36">
        <v>0</v>
      </c>
      <c s="36">
        <f>ROUND(G539*H539,6)</f>
      </c>
      <c r="L539" s="38">
        <v>0</v>
      </c>
      <c s="32">
        <f>ROUND(ROUND(L539,2)*ROUND(G539,3),2)</f>
      </c>
      <c s="36" t="s">
        <v>55</v>
      </c>
      <c>
        <f>(M539*21)/100</f>
      </c>
      <c t="s">
        <v>28</v>
      </c>
    </row>
    <row r="540" spans="1:5" ht="25.5">
      <c r="A540" s="35" t="s">
        <v>56</v>
      </c>
      <c r="E540" s="39" t="s">
        <v>465</v>
      </c>
    </row>
    <row r="541" spans="1:5" ht="12.75">
      <c r="A541" s="35" t="s">
        <v>57</v>
      </c>
      <c r="E541" s="40" t="s">
        <v>5</v>
      </c>
    </row>
    <row r="542" spans="1:5" ht="12.75">
      <c r="A542" t="s">
        <v>58</v>
      </c>
      <c r="E542" s="39" t="s">
        <v>5</v>
      </c>
    </row>
    <row r="543" spans="1:16" ht="25.5">
      <c r="A543" t="s">
        <v>50</v>
      </c>
      <c s="34" t="s">
        <v>466</v>
      </c>
      <c s="34" t="s">
        <v>464</v>
      </c>
      <c s="35" t="s">
        <v>80</v>
      </c>
      <c s="6" t="s">
        <v>467</v>
      </c>
      <c s="36" t="s">
        <v>68</v>
      </c>
      <c s="37">
        <v>35</v>
      </c>
      <c s="36">
        <v>0</v>
      </c>
      <c s="36">
        <f>ROUND(G543*H543,6)</f>
      </c>
      <c r="L543" s="38">
        <v>0</v>
      </c>
      <c s="32">
        <f>ROUND(ROUND(L543,2)*ROUND(G543,3),2)</f>
      </c>
      <c s="36" t="s">
        <v>55</v>
      </c>
      <c>
        <f>(M543*21)/100</f>
      </c>
      <c t="s">
        <v>28</v>
      </c>
    </row>
    <row r="544" spans="1:5" ht="25.5">
      <c r="A544" s="35" t="s">
        <v>56</v>
      </c>
      <c r="E544" s="39" t="s">
        <v>467</v>
      </c>
    </row>
    <row r="545" spans="1:5" ht="12.75">
      <c r="A545" s="35" t="s">
        <v>57</v>
      </c>
      <c r="E545" s="40" t="s">
        <v>5</v>
      </c>
    </row>
    <row r="546" spans="1:5" ht="12.75">
      <c r="A546" t="s">
        <v>58</v>
      </c>
      <c r="E546" s="39" t="s">
        <v>5</v>
      </c>
    </row>
    <row r="547" spans="1:16" ht="25.5">
      <c r="A547" t="s">
        <v>50</v>
      </c>
      <c s="34" t="s">
        <v>468</v>
      </c>
      <c s="34" t="s">
        <v>469</v>
      </c>
      <c s="35" t="s">
        <v>5</v>
      </c>
      <c s="6" t="s">
        <v>470</v>
      </c>
      <c s="36" t="s">
        <v>68</v>
      </c>
      <c s="37">
        <v>20</v>
      </c>
      <c s="36">
        <v>0</v>
      </c>
      <c s="36">
        <f>ROUND(G547*H547,6)</f>
      </c>
      <c r="L547" s="38">
        <v>0</v>
      </c>
      <c s="32">
        <f>ROUND(ROUND(L547,2)*ROUND(G547,3),2)</f>
      </c>
      <c s="36" t="s">
        <v>55</v>
      </c>
      <c>
        <f>(M547*21)/100</f>
      </c>
      <c t="s">
        <v>28</v>
      </c>
    </row>
    <row r="548" spans="1:5" ht="25.5">
      <c r="A548" s="35" t="s">
        <v>56</v>
      </c>
      <c r="E548" s="39" t="s">
        <v>470</v>
      </c>
    </row>
    <row r="549" spans="1:5" ht="12.75">
      <c r="A549" s="35" t="s">
        <v>57</v>
      </c>
      <c r="E549" s="40" t="s">
        <v>5</v>
      </c>
    </row>
    <row r="550" spans="1:5" ht="12.75">
      <c r="A550" t="s">
        <v>58</v>
      </c>
      <c r="E550" s="39" t="s">
        <v>5</v>
      </c>
    </row>
    <row r="551" spans="1:16" ht="12.75">
      <c r="A551" t="s">
        <v>50</v>
      </c>
      <c s="34" t="s">
        <v>471</v>
      </c>
      <c s="34" t="s">
        <v>469</v>
      </c>
      <c s="35" t="s">
        <v>80</v>
      </c>
      <c s="6" t="s">
        <v>472</v>
      </c>
      <c s="36" t="s">
        <v>68</v>
      </c>
      <c s="37">
        <v>60</v>
      </c>
      <c s="36">
        <v>0</v>
      </c>
      <c s="36">
        <f>ROUND(G551*H551,6)</f>
      </c>
      <c r="L551" s="38">
        <v>0</v>
      </c>
      <c s="32">
        <f>ROUND(ROUND(L551,2)*ROUND(G551,3),2)</f>
      </c>
      <c s="36" t="s">
        <v>55</v>
      </c>
      <c>
        <f>(M551*21)/100</f>
      </c>
      <c t="s">
        <v>28</v>
      </c>
    </row>
    <row r="552" spans="1:5" ht="12.75">
      <c r="A552" s="35" t="s">
        <v>56</v>
      </c>
      <c r="E552" s="39" t="s">
        <v>472</v>
      </c>
    </row>
    <row r="553" spans="1:5" ht="12.75">
      <c r="A553" s="35" t="s">
        <v>57</v>
      </c>
      <c r="E553" s="40" t="s">
        <v>5</v>
      </c>
    </row>
    <row r="554" spans="1:5" ht="12.75">
      <c r="A554" t="s">
        <v>58</v>
      </c>
      <c r="E554" s="39" t="s">
        <v>5</v>
      </c>
    </row>
    <row r="555" spans="1:16" ht="12.75">
      <c r="A555" t="s">
        <v>50</v>
      </c>
      <c s="34" t="s">
        <v>473</v>
      </c>
      <c s="34" t="s">
        <v>474</v>
      </c>
      <c s="35" t="s">
        <v>5</v>
      </c>
      <c s="6" t="s">
        <v>475</v>
      </c>
      <c s="36" t="s">
        <v>68</v>
      </c>
      <c s="37">
        <v>120</v>
      </c>
      <c s="36">
        <v>0</v>
      </c>
      <c s="36">
        <f>ROUND(G555*H555,6)</f>
      </c>
      <c r="L555" s="38">
        <v>0</v>
      </c>
      <c s="32">
        <f>ROUND(ROUND(L555,2)*ROUND(G555,3),2)</f>
      </c>
      <c s="36" t="s">
        <v>55</v>
      </c>
      <c>
        <f>(M555*21)/100</f>
      </c>
      <c t="s">
        <v>28</v>
      </c>
    </row>
    <row r="556" spans="1:5" ht="12.75">
      <c r="A556" s="35" t="s">
        <v>56</v>
      </c>
      <c r="E556" s="39" t="s">
        <v>475</v>
      </c>
    </row>
    <row r="557" spans="1:5" ht="12.75">
      <c r="A557" s="35" t="s">
        <v>57</v>
      </c>
      <c r="E557" s="40" t="s">
        <v>5</v>
      </c>
    </row>
    <row r="558" spans="1:5" ht="12.75">
      <c r="A558" t="s">
        <v>58</v>
      </c>
      <c r="E558" s="39" t="s">
        <v>5</v>
      </c>
    </row>
    <row r="559" spans="1:16" ht="12.75">
      <c r="A559" t="s">
        <v>50</v>
      </c>
      <c s="34" t="s">
        <v>476</v>
      </c>
      <c s="34" t="s">
        <v>477</v>
      </c>
      <c s="35" t="s">
        <v>5</v>
      </c>
      <c s="6" t="s">
        <v>478</v>
      </c>
      <c s="36" t="s">
        <v>68</v>
      </c>
      <c s="37">
        <v>155</v>
      </c>
      <c s="36">
        <v>0</v>
      </c>
      <c s="36">
        <f>ROUND(G559*H559,6)</f>
      </c>
      <c r="L559" s="38">
        <v>0</v>
      </c>
      <c s="32">
        <f>ROUND(ROUND(L559,2)*ROUND(G559,3),2)</f>
      </c>
      <c s="36" t="s">
        <v>55</v>
      </c>
      <c>
        <f>(M559*21)/100</f>
      </c>
      <c t="s">
        <v>28</v>
      </c>
    </row>
    <row r="560" spans="1:5" ht="12.75">
      <c r="A560" s="35" t="s">
        <v>56</v>
      </c>
      <c r="E560" s="39" t="s">
        <v>478</v>
      </c>
    </row>
    <row r="561" spans="1:5" ht="12.75">
      <c r="A561" s="35" t="s">
        <v>57</v>
      </c>
      <c r="E561" s="40" t="s">
        <v>5</v>
      </c>
    </row>
    <row r="562" spans="1:5" ht="12.75">
      <c r="A562" t="s">
        <v>58</v>
      </c>
      <c r="E562" s="39" t="s">
        <v>5</v>
      </c>
    </row>
    <row r="563" spans="1:16" ht="12.75">
      <c r="A563" t="s">
        <v>50</v>
      </c>
      <c s="34" t="s">
        <v>479</v>
      </c>
      <c s="34" t="s">
        <v>480</v>
      </c>
      <c s="35" t="s">
        <v>5</v>
      </c>
      <c s="6" t="s">
        <v>481</v>
      </c>
      <c s="36" t="s">
        <v>68</v>
      </c>
      <c s="37">
        <v>90</v>
      </c>
      <c s="36">
        <v>0</v>
      </c>
      <c s="36">
        <f>ROUND(G563*H563,6)</f>
      </c>
      <c r="L563" s="38">
        <v>0</v>
      </c>
      <c s="32">
        <f>ROUND(ROUND(L563,2)*ROUND(G563,3),2)</f>
      </c>
      <c s="36" t="s">
        <v>55</v>
      </c>
      <c>
        <f>(M563*21)/100</f>
      </c>
      <c t="s">
        <v>28</v>
      </c>
    </row>
    <row r="564" spans="1:5" ht="12.75">
      <c r="A564" s="35" t="s">
        <v>56</v>
      </c>
      <c r="E564" s="39" t="s">
        <v>481</v>
      </c>
    </row>
    <row r="565" spans="1:5" ht="12.75">
      <c r="A565" s="35" t="s">
        <v>57</v>
      </c>
      <c r="E565" s="40" t="s">
        <v>5</v>
      </c>
    </row>
    <row r="566" spans="1:5" ht="12.75">
      <c r="A566" t="s">
        <v>58</v>
      </c>
      <c r="E566" s="39" t="s">
        <v>5</v>
      </c>
    </row>
    <row r="567" spans="1:16" ht="12.75">
      <c r="A567" t="s">
        <v>50</v>
      </c>
      <c s="34" t="s">
        <v>482</v>
      </c>
      <c s="34" t="s">
        <v>483</v>
      </c>
      <c s="35" t="s">
        <v>5</v>
      </c>
      <c s="6" t="s">
        <v>484</v>
      </c>
      <c s="36" t="s">
        <v>54</v>
      </c>
      <c s="37">
        <v>1</v>
      </c>
      <c s="36">
        <v>0</v>
      </c>
      <c s="36">
        <f>ROUND(G567*H567,6)</f>
      </c>
      <c r="L567" s="38">
        <v>0</v>
      </c>
      <c s="32">
        <f>ROUND(ROUND(L567,2)*ROUND(G567,3),2)</f>
      </c>
      <c s="36" t="s">
        <v>55</v>
      </c>
      <c>
        <f>(M567*21)/100</f>
      </c>
      <c t="s">
        <v>28</v>
      </c>
    </row>
    <row r="568" spans="1:5" ht="12.75">
      <c r="A568" s="35" t="s">
        <v>56</v>
      </c>
      <c r="E568" s="39" t="s">
        <v>484</v>
      </c>
    </row>
    <row r="569" spans="1:5" ht="12.75">
      <c r="A569" s="35" t="s">
        <v>57</v>
      </c>
      <c r="E569" s="40" t="s">
        <v>5</v>
      </c>
    </row>
    <row r="570" spans="1:5" ht="12.75">
      <c r="A570" t="s">
        <v>58</v>
      </c>
      <c r="E570" s="39" t="s">
        <v>5</v>
      </c>
    </row>
    <row r="571" spans="1:16" ht="12.75">
      <c r="A571" t="s">
        <v>50</v>
      </c>
      <c s="34" t="s">
        <v>485</v>
      </c>
      <c s="34" t="s">
        <v>486</v>
      </c>
      <c s="35" t="s">
        <v>5</v>
      </c>
      <c s="6" t="s">
        <v>487</v>
      </c>
      <c s="36" t="s">
        <v>54</v>
      </c>
      <c s="37">
        <v>1</v>
      </c>
      <c s="36">
        <v>0</v>
      </c>
      <c s="36">
        <f>ROUND(G571*H571,6)</f>
      </c>
      <c r="L571" s="38">
        <v>0</v>
      </c>
      <c s="32">
        <f>ROUND(ROUND(L571,2)*ROUND(G571,3),2)</f>
      </c>
      <c s="36" t="s">
        <v>55</v>
      </c>
      <c>
        <f>(M571*21)/100</f>
      </c>
      <c t="s">
        <v>28</v>
      </c>
    </row>
    <row r="572" spans="1:5" ht="12.75">
      <c r="A572" s="35" t="s">
        <v>56</v>
      </c>
      <c r="E572" s="39" t="s">
        <v>487</v>
      </c>
    </row>
    <row r="573" spans="1:5" ht="12.75">
      <c r="A573" s="35" t="s">
        <v>57</v>
      </c>
      <c r="E573" s="40" t="s">
        <v>5</v>
      </c>
    </row>
    <row r="574" spans="1:5" ht="12.75">
      <c r="A574" t="s">
        <v>58</v>
      </c>
      <c r="E574" s="39" t="s">
        <v>5</v>
      </c>
    </row>
    <row r="575" spans="1:16" ht="12.75">
      <c r="A575" t="s">
        <v>50</v>
      </c>
      <c s="34" t="s">
        <v>488</v>
      </c>
      <c s="34" t="s">
        <v>489</v>
      </c>
      <c s="35" t="s">
        <v>5</v>
      </c>
      <c s="6" t="s">
        <v>490</v>
      </c>
      <c s="36" t="s">
        <v>54</v>
      </c>
      <c s="37">
        <v>3</v>
      </c>
      <c s="36">
        <v>0</v>
      </c>
      <c s="36">
        <f>ROUND(G575*H575,6)</f>
      </c>
      <c r="L575" s="38">
        <v>0</v>
      </c>
      <c s="32">
        <f>ROUND(ROUND(L575,2)*ROUND(G575,3),2)</f>
      </c>
      <c s="36" t="s">
        <v>55</v>
      </c>
      <c>
        <f>(M575*21)/100</f>
      </c>
      <c t="s">
        <v>28</v>
      </c>
    </row>
    <row r="576" spans="1:5" ht="12.75">
      <c r="A576" s="35" t="s">
        <v>56</v>
      </c>
      <c r="E576" s="39" t="s">
        <v>490</v>
      </c>
    </row>
    <row r="577" spans="1:5" ht="12.75">
      <c r="A577" s="35" t="s">
        <v>57</v>
      </c>
      <c r="E577" s="40" t="s">
        <v>5</v>
      </c>
    </row>
    <row r="578" spans="1:5" ht="12.75">
      <c r="A578" t="s">
        <v>58</v>
      </c>
      <c r="E578" s="39" t="s">
        <v>5</v>
      </c>
    </row>
    <row r="579" spans="1:16" ht="12.75">
      <c r="A579" t="s">
        <v>50</v>
      </c>
      <c s="34" t="s">
        <v>491</v>
      </c>
      <c s="34" t="s">
        <v>492</v>
      </c>
      <c s="35" t="s">
        <v>5</v>
      </c>
      <c s="6" t="s">
        <v>493</v>
      </c>
      <c s="36" t="s">
        <v>54</v>
      </c>
      <c s="37">
        <v>3</v>
      </c>
      <c s="36">
        <v>0</v>
      </c>
      <c s="36">
        <f>ROUND(G579*H579,6)</f>
      </c>
      <c r="L579" s="38">
        <v>0</v>
      </c>
      <c s="32">
        <f>ROUND(ROUND(L579,2)*ROUND(G579,3),2)</f>
      </c>
      <c s="36" t="s">
        <v>55</v>
      </c>
      <c>
        <f>(M579*21)/100</f>
      </c>
      <c t="s">
        <v>28</v>
      </c>
    </row>
    <row r="580" spans="1:5" ht="12.75">
      <c r="A580" s="35" t="s">
        <v>56</v>
      </c>
      <c r="E580" s="39" t="s">
        <v>493</v>
      </c>
    </row>
    <row r="581" spans="1:5" ht="12.75">
      <c r="A581" s="35" t="s">
        <v>57</v>
      </c>
      <c r="E581" s="40" t="s">
        <v>5</v>
      </c>
    </row>
    <row r="582" spans="1:5" ht="12.75">
      <c r="A582" t="s">
        <v>58</v>
      </c>
      <c r="E582" s="39" t="s">
        <v>5</v>
      </c>
    </row>
    <row r="583" spans="1:16" ht="25.5">
      <c r="A583" t="s">
        <v>50</v>
      </c>
      <c s="34" t="s">
        <v>494</v>
      </c>
      <c s="34" t="s">
        <v>495</v>
      </c>
      <c s="35" t="s">
        <v>5</v>
      </c>
      <c s="6" t="s">
        <v>496</v>
      </c>
      <c s="36" t="s">
        <v>72</v>
      </c>
      <c s="37">
        <v>1</v>
      </c>
      <c s="36">
        <v>0</v>
      </c>
      <c s="36">
        <f>ROUND(G583*H583,6)</f>
      </c>
      <c r="L583" s="38">
        <v>0</v>
      </c>
      <c s="32">
        <f>ROUND(ROUND(L583,2)*ROUND(G583,3),2)</f>
      </c>
      <c s="36" t="s">
        <v>55</v>
      </c>
      <c>
        <f>(M583*21)/100</f>
      </c>
      <c t="s">
        <v>28</v>
      </c>
    </row>
    <row r="584" spans="1:5" ht="25.5">
      <c r="A584" s="35" t="s">
        <v>56</v>
      </c>
      <c r="E584" s="39" t="s">
        <v>496</v>
      </c>
    </row>
    <row r="585" spans="1:5" ht="12.75">
      <c r="A585" s="35" t="s">
        <v>57</v>
      </c>
      <c r="E585" s="40" t="s">
        <v>5</v>
      </c>
    </row>
    <row r="586" spans="1:5" ht="12.75">
      <c r="A586" t="s">
        <v>58</v>
      </c>
      <c r="E586" s="39" t="s">
        <v>5</v>
      </c>
    </row>
    <row r="587" spans="1:16" ht="12.75">
      <c r="A587" t="s">
        <v>50</v>
      </c>
      <c s="34" t="s">
        <v>497</v>
      </c>
      <c s="34" t="s">
        <v>498</v>
      </c>
      <c s="35" t="s">
        <v>5</v>
      </c>
      <c s="6" t="s">
        <v>499</v>
      </c>
      <c s="36" t="s">
        <v>54</v>
      </c>
      <c s="37">
        <v>1</v>
      </c>
      <c s="36">
        <v>0</v>
      </c>
      <c s="36">
        <f>ROUND(G587*H587,6)</f>
      </c>
      <c r="L587" s="38">
        <v>0</v>
      </c>
      <c s="32">
        <f>ROUND(ROUND(L587,2)*ROUND(G587,3),2)</f>
      </c>
      <c s="36" t="s">
        <v>55</v>
      </c>
      <c>
        <f>(M587*21)/100</f>
      </c>
      <c t="s">
        <v>28</v>
      </c>
    </row>
    <row r="588" spans="1:5" ht="12.75">
      <c r="A588" s="35" t="s">
        <v>56</v>
      </c>
      <c r="E588" s="39" t="s">
        <v>499</v>
      </c>
    </row>
    <row r="589" spans="1:5" ht="12.75">
      <c r="A589" s="35" t="s">
        <v>57</v>
      </c>
      <c r="E589" s="40" t="s">
        <v>5</v>
      </c>
    </row>
    <row r="590" spans="1:5" ht="12.75">
      <c r="A590" t="s">
        <v>58</v>
      </c>
      <c r="E590" s="39" t="s">
        <v>5</v>
      </c>
    </row>
    <row r="591" spans="1:16" ht="12.75">
      <c r="A591" t="s">
        <v>50</v>
      </c>
      <c s="34" t="s">
        <v>500</v>
      </c>
      <c s="34" t="s">
        <v>501</v>
      </c>
      <c s="35" t="s">
        <v>5</v>
      </c>
      <c s="6" t="s">
        <v>502</v>
      </c>
      <c s="36" t="s">
        <v>72</v>
      </c>
      <c s="37">
        <v>1</v>
      </c>
      <c s="36">
        <v>0</v>
      </c>
      <c s="36">
        <f>ROUND(G591*H591,6)</f>
      </c>
      <c r="L591" s="38">
        <v>0</v>
      </c>
      <c s="32">
        <f>ROUND(ROUND(L591,2)*ROUND(G591,3),2)</f>
      </c>
      <c s="36" t="s">
        <v>55</v>
      </c>
      <c>
        <f>(M591*21)/100</f>
      </c>
      <c t="s">
        <v>28</v>
      </c>
    </row>
    <row r="592" spans="1:5" ht="12.75">
      <c r="A592" s="35" t="s">
        <v>56</v>
      </c>
      <c r="E592" s="39" t="s">
        <v>502</v>
      </c>
    </row>
    <row r="593" spans="1:5" ht="12.75">
      <c r="A593" s="35" t="s">
        <v>57</v>
      </c>
      <c r="E593" s="40" t="s">
        <v>5</v>
      </c>
    </row>
    <row r="594" spans="1:5" ht="12.75">
      <c r="A594" t="s">
        <v>58</v>
      </c>
      <c r="E594" s="39" t="s">
        <v>5</v>
      </c>
    </row>
    <row r="595" spans="1:13" ht="12.75">
      <c r="A595" t="s">
        <v>47</v>
      </c>
      <c r="C595" s="31" t="s">
        <v>503</v>
      </c>
      <c r="E595" s="33" t="s">
        <v>504</v>
      </c>
      <c r="J595" s="32">
        <f>0</f>
      </c>
      <c s="32">
        <f>0</f>
      </c>
      <c s="32">
        <f>0+L596+L600+L604+L608+L612+L616+L620+L624+L628+L632+L636+L640+L644+L648+L652+L656+L660+L664+L668+L672+L676+L680+L684+L688+L692+L696+L700+L704+L708+L712+L716+L720+L724+L728+L732+L736+L740+L744+L748+L752+L756+L760</f>
      </c>
      <c s="32">
        <f>0+M596+M600+M604+M608+M612+M616+M620+M624+M628+M632+M636+M640+M644+M648+M652+M656+M660+M664+M668+M672+M676+M680+M684+M688+M692+M696+M700+M704+M708+M712+M716+M720+M724+M728+M732+M736+M740+M744+M748+M752+M756+M760</f>
      </c>
    </row>
    <row r="596" spans="1:16" ht="12.75">
      <c r="A596" t="s">
        <v>50</v>
      </c>
      <c s="34" t="s">
        <v>80</v>
      </c>
      <c s="34" t="s">
        <v>505</v>
      </c>
      <c s="35" t="s">
        <v>5</v>
      </c>
      <c s="6" t="s">
        <v>506</v>
      </c>
      <c s="36" t="s">
        <v>54</v>
      </c>
      <c s="37">
        <v>1</v>
      </c>
      <c s="36">
        <v>0</v>
      </c>
      <c s="36">
        <f>ROUND(G596*H596,6)</f>
      </c>
      <c r="L596" s="38">
        <v>0</v>
      </c>
      <c s="32">
        <f>ROUND(ROUND(L596,2)*ROUND(G596,3),2)</f>
      </c>
      <c s="36" t="s">
        <v>55</v>
      </c>
      <c>
        <f>(M596*21)/100</f>
      </c>
      <c t="s">
        <v>28</v>
      </c>
    </row>
    <row r="597" spans="1:5" ht="12.75">
      <c r="A597" s="35" t="s">
        <v>56</v>
      </c>
      <c r="E597" s="39" t="s">
        <v>506</v>
      </c>
    </row>
    <row r="598" spans="1:5" ht="12.75">
      <c r="A598" s="35" t="s">
        <v>57</v>
      </c>
      <c r="E598" s="40" t="s">
        <v>5</v>
      </c>
    </row>
    <row r="599" spans="1:5" ht="12.75">
      <c r="A599" t="s">
        <v>58</v>
      </c>
      <c r="E599" s="39" t="s">
        <v>5</v>
      </c>
    </row>
    <row r="600" spans="1:16" ht="12.75">
      <c r="A600" t="s">
        <v>50</v>
      </c>
      <c s="34" t="s">
        <v>28</v>
      </c>
      <c s="34" t="s">
        <v>507</v>
      </c>
      <c s="35" t="s">
        <v>5</v>
      </c>
      <c s="6" t="s">
        <v>508</v>
      </c>
      <c s="36" t="s">
        <v>54</v>
      </c>
      <c s="37">
        <v>1</v>
      </c>
      <c s="36">
        <v>0</v>
      </c>
      <c s="36">
        <f>ROUND(G600*H600,6)</f>
      </c>
      <c r="L600" s="38">
        <v>0</v>
      </c>
      <c s="32">
        <f>ROUND(ROUND(L600,2)*ROUND(G600,3),2)</f>
      </c>
      <c s="36" t="s">
        <v>55</v>
      </c>
      <c>
        <f>(M600*21)/100</f>
      </c>
      <c t="s">
        <v>28</v>
      </c>
    </row>
    <row r="601" spans="1:5" ht="12.75">
      <c r="A601" s="35" t="s">
        <v>56</v>
      </c>
      <c r="E601" s="39" t="s">
        <v>508</v>
      </c>
    </row>
    <row r="602" spans="1:5" ht="12.75">
      <c r="A602" s="35" t="s">
        <v>57</v>
      </c>
      <c r="E602" s="40" t="s">
        <v>5</v>
      </c>
    </row>
    <row r="603" spans="1:5" ht="12.75">
      <c r="A603" t="s">
        <v>58</v>
      </c>
      <c r="E603" s="39" t="s">
        <v>5</v>
      </c>
    </row>
    <row r="604" spans="1:16" ht="12.75">
      <c r="A604" t="s">
        <v>50</v>
      </c>
      <c s="34" t="s">
        <v>26</v>
      </c>
      <c s="34" t="s">
        <v>509</v>
      </c>
      <c s="35" t="s">
        <v>5</v>
      </c>
      <c s="6" t="s">
        <v>510</v>
      </c>
      <c s="36" t="s">
        <v>54</v>
      </c>
      <c s="37">
        <v>7</v>
      </c>
      <c s="36">
        <v>0</v>
      </c>
      <c s="36">
        <f>ROUND(G604*H604,6)</f>
      </c>
      <c r="L604" s="38">
        <v>0</v>
      </c>
      <c s="32">
        <f>ROUND(ROUND(L604,2)*ROUND(G604,3),2)</f>
      </c>
      <c s="36" t="s">
        <v>55</v>
      </c>
      <c>
        <f>(M604*21)/100</f>
      </c>
      <c t="s">
        <v>28</v>
      </c>
    </row>
    <row r="605" spans="1:5" ht="12.75">
      <c r="A605" s="35" t="s">
        <v>56</v>
      </c>
      <c r="E605" s="39" t="s">
        <v>510</v>
      </c>
    </row>
    <row r="606" spans="1:5" ht="12.75">
      <c r="A606" s="35" t="s">
        <v>57</v>
      </c>
      <c r="E606" s="40" t="s">
        <v>5</v>
      </c>
    </row>
    <row r="607" spans="1:5" ht="12.75">
      <c r="A607" t="s">
        <v>58</v>
      </c>
      <c r="E607" s="39" t="s">
        <v>5</v>
      </c>
    </row>
    <row r="608" spans="1:16" ht="12.75">
      <c r="A608" t="s">
        <v>50</v>
      </c>
      <c s="34" t="s">
        <v>511</v>
      </c>
      <c s="34" t="s">
        <v>512</v>
      </c>
      <c s="35" t="s">
        <v>5</v>
      </c>
      <c s="6" t="s">
        <v>513</v>
      </c>
      <c s="36" t="s">
        <v>54</v>
      </c>
      <c s="37">
        <v>10</v>
      </c>
      <c s="36">
        <v>0</v>
      </c>
      <c s="36">
        <f>ROUND(G608*H608,6)</f>
      </c>
      <c r="L608" s="38">
        <v>0</v>
      </c>
      <c s="32">
        <f>ROUND(ROUND(L608,2)*ROUND(G608,3),2)</f>
      </c>
      <c s="36" t="s">
        <v>55</v>
      </c>
      <c>
        <f>(M608*21)/100</f>
      </c>
      <c t="s">
        <v>28</v>
      </c>
    </row>
    <row r="609" spans="1:5" ht="12.75">
      <c r="A609" s="35" t="s">
        <v>56</v>
      </c>
      <c r="E609" s="39" t="s">
        <v>513</v>
      </c>
    </row>
    <row r="610" spans="1:5" ht="12.75">
      <c r="A610" s="35" t="s">
        <v>57</v>
      </c>
      <c r="E610" s="40" t="s">
        <v>5</v>
      </c>
    </row>
    <row r="611" spans="1:5" ht="12.75">
      <c r="A611" t="s">
        <v>58</v>
      </c>
      <c r="E611" s="39" t="s">
        <v>5</v>
      </c>
    </row>
    <row r="612" spans="1:16" ht="12.75">
      <c r="A612" t="s">
        <v>50</v>
      </c>
      <c s="34" t="s">
        <v>514</v>
      </c>
      <c s="34" t="s">
        <v>515</v>
      </c>
      <c s="35" t="s">
        <v>5</v>
      </c>
      <c s="6" t="s">
        <v>516</v>
      </c>
      <c s="36" t="s">
        <v>54</v>
      </c>
      <c s="37">
        <v>4</v>
      </c>
      <c s="36">
        <v>0</v>
      </c>
      <c s="36">
        <f>ROUND(G612*H612,6)</f>
      </c>
      <c r="L612" s="38">
        <v>0</v>
      </c>
      <c s="32">
        <f>ROUND(ROUND(L612,2)*ROUND(G612,3),2)</f>
      </c>
      <c s="36" t="s">
        <v>55</v>
      </c>
      <c>
        <f>(M612*21)/100</f>
      </c>
      <c t="s">
        <v>28</v>
      </c>
    </row>
    <row r="613" spans="1:5" ht="12.75">
      <c r="A613" s="35" t="s">
        <v>56</v>
      </c>
      <c r="E613" s="39" t="s">
        <v>516</v>
      </c>
    </row>
    <row r="614" spans="1:5" ht="12.75">
      <c r="A614" s="35" t="s">
        <v>57</v>
      </c>
      <c r="E614" s="40" t="s">
        <v>5</v>
      </c>
    </row>
    <row r="615" spans="1:5" ht="12.75">
      <c r="A615" t="s">
        <v>58</v>
      </c>
      <c r="E615" s="39" t="s">
        <v>5</v>
      </c>
    </row>
    <row r="616" spans="1:16" ht="12.75">
      <c r="A616" t="s">
        <v>50</v>
      </c>
      <c s="34" t="s">
        <v>27</v>
      </c>
      <c s="34" t="s">
        <v>517</v>
      </c>
      <c s="35" t="s">
        <v>5</v>
      </c>
      <c s="6" t="s">
        <v>518</v>
      </c>
      <c s="36" t="s">
        <v>54</v>
      </c>
      <c s="37">
        <v>39</v>
      </c>
      <c s="36">
        <v>0</v>
      </c>
      <c s="36">
        <f>ROUND(G616*H616,6)</f>
      </c>
      <c r="L616" s="38">
        <v>0</v>
      </c>
      <c s="32">
        <f>ROUND(ROUND(L616,2)*ROUND(G616,3),2)</f>
      </c>
      <c s="36" t="s">
        <v>55</v>
      </c>
      <c>
        <f>(M616*21)/100</f>
      </c>
      <c t="s">
        <v>28</v>
      </c>
    </row>
    <row r="617" spans="1:5" ht="12.75">
      <c r="A617" s="35" t="s">
        <v>56</v>
      </c>
      <c r="E617" s="39" t="s">
        <v>518</v>
      </c>
    </row>
    <row r="618" spans="1:5" ht="12.75">
      <c r="A618" s="35" t="s">
        <v>57</v>
      </c>
      <c r="E618" s="40" t="s">
        <v>5</v>
      </c>
    </row>
    <row r="619" spans="1:5" ht="12.75">
      <c r="A619" t="s">
        <v>58</v>
      </c>
      <c r="E619" s="39" t="s">
        <v>5</v>
      </c>
    </row>
    <row r="620" spans="1:16" ht="25.5">
      <c r="A620" t="s">
        <v>50</v>
      </c>
      <c s="34" t="s">
        <v>519</v>
      </c>
      <c s="34" t="s">
        <v>520</v>
      </c>
      <c s="35" t="s">
        <v>5</v>
      </c>
      <c s="6" t="s">
        <v>521</v>
      </c>
      <c s="36" t="s">
        <v>54</v>
      </c>
      <c s="37">
        <v>75</v>
      </c>
      <c s="36">
        <v>0</v>
      </c>
      <c s="36">
        <f>ROUND(G620*H620,6)</f>
      </c>
      <c r="L620" s="38">
        <v>0</v>
      </c>
      <c s="32">
        <f>ROUND(ROUND(L620,2)*ROUND(G620,3),2)</f>
      </c>
      <c s="36" t="s">
        <v>55</v>
      </c>
      <c>
        <f>(M620*21)/100</f>
      </c>
      <c t="s">
        <v>28</v>
      </c>
    </row>
    <row r="621" spans="1:5" ht="25.5">
      <c r="A621" s="35" t="s">
        <v>56</v>
      </c>
      <c r="E621" s="39" t="s">
        <v>521</v>
      </c>
    </row>
    <row r="622" spans="1:5" ht="12.75">
      <c r="A622" s="35" t="s">
        <v>57</v>
      </c>
      <c r="E622" s="40" t="s">
        <v>5</v>
      </c>
    </row>
    <row r="623" spans="1:5" ht="12.75">
      <c r="A623" t="s">
        <v>58</v>
      </c>
      <c r="E623" s="39" t="s">
        <v>5</v>
      </c>
    </row>
    <row r="624" spans="1:16" ht="12.75">
      <c r="A624" t="s">
        <v>50</v>
      </c>
      <c s="34" t="s">
        <v>522</v>
      </c>
      <c s="34" t="s">
        <v>523</v>
      </c>
      <c s="35" t="s">
        <v>5</v>
      </c>
      <c s="6" t="s">
        <v>524</v>
      </c>
      <c s="36" t="s">
        <v>54</v>
      </c>
      <c s="37">
        <v>6</v>
      </c>
      <c s="36">
        <v>0</v>
      </c>
      <c s="36">
        <f>ROUND(G624*H624,6)</f>
      </c>
      <c r="L624" s="38">
        <v>0</v>
      </c>
      <c s="32">
        <f>ROUND(ROUND(L624,2)*ROUND(G624,3),2)</f>
      </c>
      <c s="36" t="s">
        <v>55</v>
      </c>
      <c>
        <f>(M624*21)/100</f>
      </c>
      <c t="s">
        <v>28</v>
      </c>
    </row>
    <row r="625" spans="1:5" ht="12.75">
      <c r="A625" s="35" t="s">
        <v>56</v>
      </c>
      <c r="E625" s="39" t="s">
        <v>524</v>
      </c>
    </row>
    <row r="626" spans="1:5" ht="12.75">
      <c r="A626" s="35" t="s">
        <v>57</v>
      </c>
      <c r="E626" s="40" t="s">
        <v>5</v>
      </c>
    </row>
    <row r="627" spans="1:5" ht="12.75">
      <c r="A627" t="s">
        <v>58</v>
      </c>
      <c r="E627" s="39" t="s">
        <v>5</v>
      </c>
    </row>
    <row r="628" spans="1:16" ht="12.75">
      <c r="A628" t="s">
        <v>50</v>
      </c>
      <c s="34" t="s">
        <v>525</v>
      </c>
      <c s="34" t="s">
        <v>523</v>
      </c>
      <c s="35" t="s">
        <v>80</v>
      </c>
      <c s="6" t="s">
        <v>526</v>
      </c>
      <c s="36" t="s">
        <v>54</v>
      </c>
      <c s="37">
        <v>4</v>
      </c>
      <c s="36">
        <v>0</v>
      </c>
      <c s="36">
        <f>ROUND(G628*H628,6)</f>
      </c>
      <c r="L628" s="38">
        <v>0</v>
      </c>
      <c s="32">
        <f>ROUND(ROUND(L628,2)*ROUND(G628,3),2)</f>
      </c>
      <c s="36" t="s">
        <v>55</v>
      </c>
      <c>
        <f>(M628*21)/100</f>
      </c>
      <c t="s">
        <v>28</v>
      </c>
    </row>
    <row r="629" spans="1:5" ht="12.75">
      <c r="A629" s="35" t="s">
        <v>56</v>
      </c>
      <c r="E629" s="39" t="s">
        <v>526</v>
      </c>
    </row>
    <row r="630" spans="1:5" ht="12.75">
      <c r="A630" s="35" t="s">
        <v>57</v>
      </c>
      <c r="E630" s="40" t="s">
        <v>5</v>
      </c>
    </row>
    <row r="631" spans="1:5" ht="12.75">
      <c r="A631" t="s">
        <v>58</v>
      </c>
      <c r="E631" s="39" t="s">
        <v>5</v>
      </c>
    </row>
    <row r="632" spans="1:16" ht="12.75">
      <c r="A632" t="s">
        <v>50</v>
      </c>
      <c s="34" t="s">
        <v>527</v>
      </c>
      <c s="34" t="s">
        <v>528</v>
      </c>
      <c s="35" t="s">
        <v>5</v>
      </c>
      <c s="6" t="s">
        <v>529</v>
      </c>
      <c s="36" t="s">
        <v>54</v>
      </c>
      <c s="37">
        <v>39</v>
      </c>
      <c s="36">
        <v>0</v>
      </c>
      <c s="36">
        <f>ROUND(G632*H632,6)</f>
      </c>
      <c r="L632" s="38">
        <v>0</v>
      </c>
      <c s="32">
        <f>ROUND(ROUND(L632,2)*ROUND(G632,3),2)</f>
      </c>
      <c s="36" t="s">
        <v>55</v>
      </c>
      <c>
        <f>(M632*21)/100</f>
      </c>
      <c t="s">
        <v>28</v>
      </c>
    </row>
    <row r="633" spans="1:5" ht="12.75">
      <c r="A633" s="35" t="s">
        <v>56</v>
      </c>
      <c r="E633" s="39" t="s">
        <v>529</v>
      </c>
    </row>
    <row r="634" spans="1:5" ht="12.75">
      <c r="A634" s="35" t="s">
        <v>57</v>
      </c>
      <c r="E634" s="40" t="s">
        <v>5</v>
      </c>
    </row>
    <row r="635" spans="1:5" ht="12.75">
      <c r="A635" t="s">
        <v>58</v>
      </c>
      <c r="E635" s="39" t="s">
        <v>5</v>
      </c>
    </row>
    <row r="636" spans="1:16" ht="12.75">
      <c r="A636" t="s">
        <v>50</v>
      </c>
      <c s="34" t="s">
        <v>530</v>
      </c>
      <c s="34" t="s">
        <v>531</v>
      </c>
      <c s="35" t="s">
        <v>5</v>
      </c>
      <c s="6" t="s">
        <v>532</v>
      </c>
      <c s="36" t="s">
        <v>54</v>
      </c>
      <c s="37">
        <v>1</v>
      </c>
      <c s="36">
        <v>0</v>
      </c>
      <c s="36">
        <f>ROUND(G636*H636,6)</f>
      </c>
      <c r="L636" s="38">
        <v>0</v>
      </c>
      <c s="32">
        <f>ROUND(ROUND(L636,2)*ROUND(G636,3),2)</f>
      </c>
      <c s="36" t="s">
        <v>55</v>
      </c>
      <c>
        <f>(M636*21)/100</f>
      </c>
      <c t="s">
        <v>28</v>
      </c>
    </row>
    <row r="637" spans="1:5" ht="12.75">
      <c r="A637" s="35" t="s">
        <v>56</v>
      </c>
      <c r="E637" s="39" t="s">
        <v>532</v>
      </c>
    </row>
    <row r="638" spans="1:5" ht="12.75">
      <c r="A638" s="35" t="s">
        <v>57</v>
      </c>
      <c r="E638" s="40" t="s">
        <v>5</v>
      </c>
    </row>
    <row r="639" spans="1:5" ht="12.75">
      <c r="A639" t="s">
        <v>58</v>
      </c>
      <c r="E639" s="39" t="s">
        <v>5</v>
      </c>
    </row>
    <row r="640" spans="1:16" ht="12.75">
      <c r="A640" t="s">
        <v>50</v>
      </c>
      <c s="34" t="s">
        <v>533</v>
      </c>
      <c s="34" t="s">
        <v>534</v>
      </c>
      <c s="35" t="s">
        <v>5</v>
      </c>
      <c s="6" t="s">
        <v>535</v>
      </c>
      <c s="36" t="s">
        <v>54</v>
      </c>
      <c s="37">
        <v>1</v>
      </c>
      <c s="36">
        <v>0</v>
      </c>
      <c s="36">
        <f>ROUND(G640*H640,6)</f>
      </c>
      <c r="L640" s="38">
        <v>0</v>
      </c>
      <c s="32">
        <f>ROUND(ROUND(L640,2)*ROUND(G640,3),2)</f>
      </c>
      <c s="36" t="s">
        <v>55</v>
      </c>
      <c>
        <f>(M640*21)/100</f>
      </c>
      <c t="s">
        <v>28</v>
      </c>
    </row>
    <row r="641" spans="1:5" ht="12.75">
      <c r="A641" s="35" t="s">
        <v>56</v>
      </c>
      <c r="E641" s="39" t="s">
        <v>535</v>
      </c>
    </row>
    <row r="642" spans="1:5" ht="12.75">
      <c r="A642" s="35" t="s">
        <v>57</v>
      </c>
      <c r="E642" s="40" t="s">
        <v>5</v>
      </c>
    </row>
    <row r="643" spans="1:5" ht="12.75">
      <c r="A643" t="s">
        <v>58</v>
      </c>
      <c r="E643" s="39" t="s">
        <v>5</v>
      </c>
    </row>
    <row r="644" spans="1:16" ht="12.75">
      <c r="A644" t="s">
        <v>50</v>
      </c>
      <c s="34" t="s">
        <v>536</v>
      </c>
      <c s="34" t="s">
        <v>537</v>
      </c>
      <c s="35" t="s">
        <v>5</v>
      </c>
      <c s="6" t="s">
        <v>538</v>
      </c>
      <c s="36" t="s">
        <v>54</v>
      </c>
      <c s="37">
        <v>7</v>
      </c>
      <c s="36">
        <v>0</v>
      </c>
      <c s="36">
        <f>ROUND(G644*H644,6)</f>
      </c>
      <c r="L644" s="38">
        <v>0</v>
      </c>
      <c s="32">
        <f>ROUND(ROUND(L644,2)*ROUND(G644,3),2)</f>
      </c>
      <c s="36" t="s">
        <v>55</v>
      </c>
      <c>
        <f>(M644*21)/100</f>
      </c>
      <c t="s">
        <v>28</v>
      </c>
    </row>
    <row r="645" spans="1:5" ht="12.75">
      <c r="A645" s="35" t="s">
        <v>56</v>
      </c>
      <c r="E645" s="39" t="s">
        <v>538</v>
      </c>
    </row>
    <row r="646" spans="1:5" ht="12.75">
      <c r="A646" s="35" t="s">
        <v>57</v>
      </c>
      <c r="E646" s="40" t="s">
        <v>5</v>
      </c>
    </row>
    <row r="647" spans="1:5" ht="12.75">
      <c r="A647" t="s">
        <v>58</v>
      </c>
      <c r="E647" s="39" t="s">
        <v>5</v>
      </c>
    </row>
    <row r="648" spans="1:16" ht="12.75">
      <c r="A648" t="s">
        <v>50</v>
      </c>
      <c s="34" t="s">
        <v>539</v>
      </c>
      <c s="34" t="s">
        <v>540</v>
      </c>
      <c s="35" t="s">
        <v>5</v>
      </c>
      <c s="6" t="s">
        <v>541</v>
      </c>
      <c s="36" t="s">
        <v>54</v>
      </c>
      <c s="37">
        <v>75</v>
      </c>
      <c s="36">
        <v>0</v>
      </c>
      <c s="36">
        <f>ROUND(G648*H648,6)</f>
      </c>
      <c r="L648" s="38">
        <v>0</v>
      </c>
      <c s="32">
        <f>ROUND(ROUND(L648,2)*ROUND(G648,3),2)</f>
      </c>
      <c s="36" t="s">
        <v>55</v>
      </c>
      <c>
        <f>(M648*21)/100</f>
      </c>
      <c t="s">
        <v>28</v>
      </c>
    </row>
    <row r="649" spans="1:5" ht="12.75">
      <c r="A649" s="35" t="s">
        <v>56</v>
      </c>
      <c r="E649" s="39" t="s">
        <v>541</v>
      </c>
    </row>
    <row r="650" spans="1:5" ht="12.75">
      <c r="A650" s="35" t="s">
        <v>57</v>
      </c>
      <c r="E650" s="40" t="s">
        <v>5</v>
      </c>
    </row>
    <row r="651" spans="1:5" ht="12.75">
      <c r="A651" t="s">
        <v>58</v>
      </c>
      <c r="E651" s="39" t="s">
        <v>5</v>
      </c>
    </row>
    <row r="652" spans="1:16" ht="12.75">
      <c r="A652" t="s">
        <v>50</v>
      </c>
      <c s="34" t="s">
        <v>542</v>
      </c>
      <c s="34" t="s">
        <v>543</v>
      </c>
      <c s="35" t="s">
        <v>5</v>
      </c>
      <c s="6" t="s">
        <v>544</v>
      </c>
      <c s="36" t="s">
        <v>54</v>
      </c>
      <c s="37">
        <v>19</v>
      </c>
      <c s="36">
        <v>0</v>
      </c>
      <c s="36">
        <f>ROUND(G652*H652,6)</f>
      </c>
      <c r="L652" s="38">
        <v>0</v>
      </c>
      <c s="32">
        <f>ROUND(ROUND(L652,2)*ROUND(G652,3),2)</f>
      </c>
      <c s="36" t="s">
        <v>55</v>
      </c>
      <c>
        <f>(M652*21)/100</f>
      </c>
      <c t="s">
        <v>28</v>
      </c>
    </row>
    <row r="653" spans="1:5" ht="12.75">
      <c r="A653" s="35" t="s">
        <v>56</v>
      </c>
      <c r="E653" s="39" t="s">
        <v>544</v>
      </c>
    </row>
    <row r="654" spans="1:5" ht="12.75">
      <c r="A654" s="35" t="s">
        <v>57</v>
      </c>
      <c r="E654" s="40" t="s">
        <v>5</v>
      </c>
    </row>
    <row r="655" spans="1:5" ht="12.75">
      <c r="A655" t="s">
        <v>58</v>
      </c>
      <c r="E655" s="39" t="s">
        <v>5</v>
      </c>
    </row>
    <row r="656" spans="1:16" ht="12.75">
      <c r="A656" t="s">
        <v>50</v>
      </c>
      <c s="34" t="s">
        <v>545</v>
      </c>
      <c s="34" t="s">
        <v>540</v>
      </c>
      <c s="35" t="s">
        <v>80</v>
      </c>
      <c s="6" t="s">
        <v>541</v>
      </c>
      <c s="36" t="s">
        <v>54</v>
      </c>
      <c s="37">
        <v>19</v>
      </c>
      <c s="36">
        <v>0</v>
      </c>
      <c s="36">
        <f>ROUND(G656*H656,6)</f>
      </c>
      <c r="L656" s="38">
        <v>0</v>
      </c>
      <c s="32">
        <f>ROUND(ROUND(L656,2)*ROUND(G656,3),2)</f>
      </c>
      <c s="36" t="s">
        <v>55</v>
      </c>
      <c>
        <f>(M656*21)/100</f>
      </c>
      <c t="s">
        <v>28</v>
      </c>
    </row>
    <row r="657" spans="1:5" ht="12.75">
      <c r="A657" s="35" t="s">
        <v>56</v>
      </c>
      <c r="E657" s="39" t="s">
        <v>541</v>
      </c>
    </row>
    <row r="658" spans="1:5" ht="12.75">
      <c r="A658" s="35" t="s">
        <v>57</v>
      </c>
      <c r="E658" s="40" t="s">
        <v>5</v>
      </c>
    </row>
    <row r="659" spans="1:5" ht="12.75">
      <c r="A659" t="s">
        <v>58</v>
      </c>
      <c r="E659" s="39" t="s">
        <v>5</v>
      </c>
    </row>
    <row r="660" spans="1:16" ht="12.75">
      <c r="A660" t="s">
        <v>50</v>
      </c>
      <c s="34" t="s">
        <v>546</v>
      </c>
      <c s="34" t="s">
        <v>547</v>
      </c>
      <c s="35" t="s">
        <v>5</v>
      </c>
      <c s="6" t="s">
        <v>548</v>
      </c>
      <c s="36" t="s">
        <v>54</v>
      </c>
      <c s="37">
        <v>5</v>
      </c>
      <c s="36">
        <v>0</v>
      </c>
      <c s="36">
        <f>ROUND(G660*H660,6)</f>
      </c>
      <c r="L660" s="38">
        <v>0</v>
      </c>
      <c s="32">
        <f>ROUND(ROUND(L660,2)*ROUND(G660,3),2)</f>
      </c>
      <c s="36" t="s">
        <v>55</v>
      </c>
      <c>
        <f>(M660*21)/100</f>
      </c>
      <c t="s">
        <v>28</v>
      </c>
    </row>
    <row r="661" spans="1:5" ht="12.75">
      <c r="A661" s="35" t="s">
        <v>56</v>
      </c>
      <c r="E661" s="39" t="s">
        <v>548</v>
      </c>
    </row>
    <row r="662" spans="1:5" ht="12.75">
      <c r="A662" s="35" t="s">
        <v>57</v>
      </c>
      <c r="E662" s="40" t="s">
        <v>5</v>
      </c>
    </row>
    <row r="663" spans="1:5" ht="12.75">
      <c r="A663" t="s">
        <v>58</v>
      </c>
      <c r="E663" s="39" t="s">
        <v>5</v>
      </c>
    </row>
    <row r="664" spans="1:16" ht="12.75">
      <c r="A664" t="s">
        <v>50</v>
      </c>
      <c s="34" t="s">
        <v>549</v>
      </c>
      <c s="34" t="s">
        <v>540</v>
      </c>
      <c s="35" t="s">
        <v>28</v>
      </c>
      <c s="6" t="s">
        <v>541</v>
      </c>
      <c s="36" t="s">
        <v>54</v>
      </c>
      <c s="37">
        <v>5</v>
      </c>
      <c s="36">
        <v>0</v>
      </c>
      <c s="36">
        <f>ROUND(G664*H664,6)</f>
      </c>
      <c r="L664" s="38">
        <v>0</v>
      </c>
      <c s="32">
        <f>ROUND(ROUND(L664,2)*ROUND(G664,3),2)</f>
      </c>
      <c s="36" t="s">
        <v>55</v>
      </c>
      <c>
        <f>(M664*21)/100</f>
      </c>
      <c t="s">
        <v>28</v>
      </c>
    </row>
    <row r="665" spans="1:5" ht="12.75">
      <c r="A665" s="35" t="s">
        <v>56</v>
      </c>
      <c r="E665" s="39" t="s">
        <v>541</v>
      </c>
    </row>
    <row r="666" spans="1:5" ht="12.75">
      <c r="A666" s="35" t="s">
        <v>57</v>
      </c>
      <c r="E666" s="40" t="s">
        <v>5</v>
      </c>
    </row>
    <row r="667" spans="1:5" ht="12.75">
      <c r="A667" t="s">
        <v>58</v>
      </c>
      <c r="E667" s="39" t="s">
        <v>5</v>
      </c>
    </row>
    <row r="668" spans="1:16" ht="12.75">
      <c r="A668" t="s">
        <v>50</v>
      </c>
      <c s="34" t="s">
        <v>550</v>
      </c>
      <c s="34" t="s">
        <v>551</v>
      </c>
      <c s="35" t="s">
        <v>5</v>
      </c>
      <c s="6" t="s">
        <v>552</v>
      </c>
      <c s="36" t="s">
        <v>54</v>
      </c>
      <c s="37">
        <v>17</v>
      </c>
      <c s="36">
        <v>0</v>
      </c>
      <c s="36">
        <f>ROUND(G668*H668,6)</f>
      </c>
      <c r="L668" s="38">
        <v>0</v>
      </c>
      <c s="32">
        <f>ROUND(ROUND(L668,2)*ROUND(G668,3),2)</f>
      </c>
      <c s="36" t="s">
        <v>55</v>
      </c>
      <c>
        <f>(M668*21)/100</f>
      </c>
      <c t="s">
        <v>28</v>
      </c>
    </row>
    <row r="669" spans="1:5" ht="12.75">
      <c r="A669" s="35" t="s">
        <v>56</v>
      </c>
      <c r="E669" s="39" t="s">
        <v>552</v>
      </c>
    </row>
    <row r="670" spans="1:5" ht="12.75">
      <c r="A670" s="35" t="s">
        <v>57</v>
      </c>
      <c r="E670" s="40" t="s">
        <v>5</v>
      </c>
    </row>
    <row r="671" spans="1:5" ht="12.75">
      <c r="A671" t="s">
        <v>58</v>
      </c>
      <c r="E671" s="39" t="s">
        <v>5</v>
      </c>
    </row>
    <row r="672" spans="1:16" ht="12.75">
      <c r="A672" t="s">
        <v>50</v>
      </c>
      <c s="34" t="s">
        <v>553</v>
      </c>
      <c s="34" t="s">
        <v>540</v>
      </c>
      <c s="35" t="s">
        <v>26</v>
      </c>
      <c s="6" t="s">
        <v>541</v>
      </c>
      <c s="36" t="s">
        <v>54</v>
      </c>
      <c s="37">
        <v>17</v>
      </c>
      <c s="36">
        <v>0</v>
      </c>
      <c s="36">
        <f>ROUND(G672*H672,6)</f>
      </c>
      <c r="L672" s="38">
        <v>0</v>
      </c>
      <c s="32">
        <f>ROUND(ROUND(L672,2)*ROUND(G672,3),2)</f>
      </c>
      <c s="36" t="s">
        <v>55</v>
      </c>
      <c>
        <f>(M672*21)/100</f>
      </c>
      <c t="s">
        <v>28</v>
      </c>
    </row>
    <row r="673" spans="1:5" ht="12.75">
      <c r="A673" s="35" t="s">
        <v>56</v>
      </c>
      <c r="E673" s="39" t="s">
        <v>541</v>
      </c>
    </row>
    <row r="674" spans="1:5" ht="12.75">
      <c r="A674" s="35" t="s">
        <v>57</v>
      </c>
      <c r="E674" s="40" t="s">
        <v>5</v>
      </c>
    </row>
    <row r="675" spans="1:5" ht="12.75">
      <c r="A675" t="s">
        <v>58</v>
      </c>
      <c r="E675" s="39" t="s">
        <v>5</v>
      </c>
    </row>
    <row r="676" spans="1:16" ht="12.75">
      <c r="A676" t="s">
        <v>50</v>
      </c>
      <c s="34" t="s">
        <v>554</v>
      </c>
      <c s="34" t="s">
        <v>555</v>
      </c>
      <c s="35" t="s">
        <v>5</v>
      </c>
      <c s="6" t="s">
        <v>556</v>
      </c>
      <c s="36" t="s">
        <v>54</v>
      </c>
      <c s="37">
        <v>8</v>
      </c>
      <c s="36">
        <v>0</v>
      </c>
      <c s="36">
        <f>ROUND(G676*H676,6)</f>
      </c>
      <c r="L676" s="38">
        <v>0</v>
      </c>
      <c s="32">
        <f>ROUND(ROUND(L676,2)*ROUND(G676,3),2)</f>
      </c>
      <c s="36" t="s">
        <v>55</v>
      </c>
      <c>
        <f>(M676*21)/100</f>
      </c>
      <c t="s">
        <v>28</v>
      </c>
    </row>
    <row r="677" spans="1:5" ht="12.75">
      <c r="A677" s="35" t="s">
        <v>56</v>
      </c>
      <c r="E677" s="39" t="s">
        <v>556</v>
      </c>
    </row>
    <row r="678" spans="1:5" ht="12.75">
      <c r="A678" s="35" t="s">
        <v>57</v>
      </c>
      <c r="E678" s="40" t="s">
        <v>5</v>
      </c>
    </row>
    <row r="679" spans="1:5" ht="12.75">
      <c r="A679" t="s">
        <v>58</v>
      </c>
      <c r="E679" s="39" t="s">
        <v>5</v>
      </c>
    </row>
    <row r="680" spans="1:16" ht="12.75">
      <c r="A680" t="s">
        <v>50</v>
      </c>
      <c s="34" t="s">
        <v>557</v>
      </c>
      <c s="34" t="s">
        <v>540</v>
      </c>
      <c s="35" t="s">
        <v>511</v>
      </c>
      <c s="6" t="s">
        <v>541</v>
      </c>
      <c s="36" t="s">
        <v>54</v>
      </c>
      <c s="37">
        <v>8</v>
      </c>
      <c s="36">
        <v>0</v>
      </c>
      <c s="36">
        <f>ROUND(G680*H680,6)</f>
      </c>
      <c r="L680" s="38">
        <v>0</v>
      </c>
      <c s="32">
        <f>ROUND(ROUND(L680,2)*ROUND(G680,3),2)</f>
      </c>
      <c s="36" t="s">
        <v>55</v>
      </c>
      <c>
        <f>(M680*21)/100</f>
      </c>
      <c t="s">
        <v>28</v>
      </c>
    </row>
    <row r="681" spans="1:5" ht="12.75">
      <c r="A681" s="35" t="s">
        <v>56</v>
      </c>
      <c r="E681" s="39" t="s">
        <v>541</v>
      </c>
    </row>
    <row r="682" spans="1:5" ht="12.75">
      <c r="A682" s="35" t="s">
        <v>57</v>
      </c>
      <c r="E682" s="40" t="s">
        <v>5</v>
      </c>
    </row>
    <row r="683" spans="1:5" ht="12.75">
      <c r="A683" t="s">
        <v>58</v>
      </c>
      <c r="E683" s="39" t="s">
        <v>5</v>
      </c>
    </row>
    <row r="684" spans="1:16" ht="12.75">
      <c r="A684" t="s">
        <v>50</v>
      </c>
      <c s="34" t="s">
        <v>558</v>
      </c>
      <c s="34" t="s">
        <v>559</v>
      </c>
      <c s="35" t="s">
        <v>5</v>
      </c>
      <c s="6" t="s">
        <v>560</v>
      </c>
      <c s="36" t="s">
        <v>54</v>
      </c>
      <c s="37">
        <v>7</v>
      </c>
      <c s="36">
        <v>0</v>
      </c>
      <c s="36">
        <f>ROUND(G684*H684,6)</f>
      </c>
      <c r="L684" s="38">
        <v>0</v>
      </c>
      <c s="32">
        <f>ROUND(ROUND(L684,2)*ROUND(G684,3),2)</f>
      </c>
      <c s="36" t="s">
        <v>55</v>
      </c>
      <c>
        <f>(M684*21)/100</f>
      </c>
      <c t="s">
        <v>28</v>
      </c>
    </row>
    <row r="685" spans="1:5" ht="12.75">
      <c r="A685" s="35" t="s">
        <v>56</v>
      </c>
      <c r="E685" s="39" t="s">
        <v>560</v>
      </c>
    </row>
    <row r="686" spans="1:5" ht="12.75">
      <c r="A686" s="35" t="s">
        <v>57</v>
      </c>
      <c r="E686" s="40" t="s">
        <v>5</v>
      </c>
    </row>
    <row r="687" spans="1:5" ht="12.75">
      <c r="A687" t="s">
        <v>58</v>
      </c>
      <c r="E687" s="39" t="s">
        <v>5</v>
      </c>
    </row>
    <row r="688" spans="1:16" ht="12.75">
      <c r="A688" t="s">
        <v>50</v>
      </c>
      <c s="34" t="s">
        <v>561</v>
      </c>
      <c s="34" t="s">
        <v>540</v>
      </c>
      <c s="35" t="s">
        <v>514</v>
      </c>
      <c s="6" t="s">
        <v>541</v>
      </c>
      <c s="36" t="s">
        <v>54</v>
      </c>
      <c s="37">
        <v>1</v>
      </c>
      <c s="36">
        <v>0</v>
      </c>
      <c s="36">
        <f>ROUND(G688*H688,6)</f>
      </c>
      <c r="L688" s="38">
        <v>0</v>
      </c>
      <c s="32">
        <f>ROUND(ROUND(L688,2)*ROUND(G688,3),2)</f>
      </c>
      <c s="36" t="s">
        <v>55</v>
      </c>
      <c>
        <f>(M688*21)/100</f>
      </c>
      <c t="s">
        <v>28</v>
      </c>
    </row>
    <row r="689" spans="1:5" ht="12.75">
      <c r="A689" s="35" t="s">
        <v>56</v>
      </c>
      <c r="E689" s="39" t="s">
        <v>541</v>
      </c>
    </row>
    <row r="690" spans="1:5" ht="12.75">
      <c r="A690" s="35" t="s">
        <v>57</v>
      </c>
      <c r="E690" s="40" t="s">
        <v>5</v>
      </c>
    </row>
    <row r="691" spans="1:5" ht="12.75">
      <c r="A691" t="s">
        <v>58</v>
      </c>
      <c r="E691" s="39" t="s">
        <v>5</v>
      </c>
    </row>
    <row r="692" spans="1:16" ht="12.75">
      <c r="A692" t="s">
        <v>50</v>
      </c>
      <c s="34" t="s">
        <v>562</v>
      </c>
      <c s="34" t="s">
        <v>563</v>
      </c>
      <c s="35" t="s">
        <v>5</v>
      </c>
      <c s="6" t="s">
        <v>564</v>
      </c>
      <c s="36" t="s">
        <v>54</v>
      </c>
      <c s="37">
        <v>1</v>
      </c>
      <c s="36">
        <v>0</v>
      </c>
      <c s="36">
        <f>ROUND(G692*H692,6)</f>
      </c>
      <c r="L692" s="38">
        <v>0</v>
      </c>
      <c s="32">
        <f>ROUND(ROUND(L692,2)*ROUND(G692,3),2)</f>
      </c>
      <c s="36" t="s">
        <v>55</v>
      </c>
      <c>
        <f>(M692*21)/100</f>
      </c>
      <c t="s">
        <v>28</v>
      </c>
    </row>
    <row r="693" spans="1:5" ht="12.75">
      <c r="A693" s="35" t="s">
        <v>56</v>
      </c>
      <c r="E693" s="39" t="s">
        <v>564</v>
      </c>
    </row>
    <row r="694" spans="1:5" ht="12.75">
      <c r="A694" s="35" t="s">
        <v>57</v>
      </c>
      <c r="E694" s="40" t="s">
        <v>5</v>
      </c>
    </row>
    <row r="695" spans="1:5" ht="12.75">
      <c r="A695" t="s">
        <v>58</v>
      </c>
      <c r="E695" s="39" t="s">
        <v>5</v>
      </c>
    </row>
    <row r="696" spans="1:16" ht="12.75">
      <c r="A696" t="s">
        <v>50</v>
      </c>
      <c s="34" t="s">
        <v>565</v>
      </c>
      <c s="34" t="s">
        <v>566</v>
      </c>
      <c s="35" t="s">
        <v>5</v>
      </c>
      <c s="6" t="s">
        <v>567</v>
      </c>
      <c s="36" t="s">
        <v>54</v>
      </c>
      <c s="37">
        <v>1</v>
      </c>
      <c s="36">
        <v>0</v>
      </c>
      <c s="36">
        <f>ROUND(G696*H696,6)</f>
      </c>
      <c r="L696" s="38">
        <v>0</v>
      </c>
      <c s="32">
        <f>ROUND(ROUND(L696,2)*ROUND(G696,3),2)</f>
      </c>
      <c s="36" t="s">
        <v>55</v>
      </c>
      <c>
        <f>(M696*21)/100</f>
      </c>
      <c t="s">
        <v>28</v>
      </c>
    </row>
    <row r="697" spans="1:5" ht="12.75">
      <c r="A697" s="35" t="s">
        <v>56</v>
      </c>
      <c r="E697" s="39" t="s">
        <v>567</v>
      </c>
    </row>
    <row r="698" spans="1:5" ht="12.75">
      <c r="A698" s="35" t="s">
        <v>57</v>
      </c>
      <c r="E698" s="40" t="s">
        <v>5</v>
      </c>
    </row>
    <row r="699" spans="1:5" ht="12.75">
      <c r="A699" t="s">
        <v>58</v>
      </c>
      <c r="E699" s="39" t="s">
        <v>5</v>
      </c>
    </row>
    <row r="700" spans="1:16" ht="12.75">
      <c r="A700" t="s">
        <v>50</v>
      </c>
      <c s="34" t="s">
        <v>568</v>
      </c>
      <c s="34" t="s">
        <v>569</v>
      </c>
      <c s="35" t="s">
        <v>5</v>
      </c>
      <c s="6" t="s">
        <v>570</v>
      </c>
      <c s="36" t="s">
        <v>68</v>
      </c>
      <c s="37">
        <v>150</v>
      </c>
      <c s="36">
        <v>0</v>
      </c>
      <c s="36">
        <f>ROUND(G700*H700,6)</f>
      </c>
      <c r="L700" s="38">
        <v>0</v>
      </c>
      <c s="32">
        <f>ROUND(ROUND(L700,2)*ROUND(G700,3),2)</f>
      </c>
      <c s="36" t="s">
        <v>55</v>
      </c>
      <c>
        <f>(M700*21)/100</f>
      </c>
      <c t="s">
        <v>28</v>
      </c>
    </row>
    <row r="701" spans="1:5" ht="12.75">
      <c r="A701" s="35" t="s">
        <v>56</v>
      </c>
      <c r="E701" s="39" t="s">
        <v>570</v>
      </c>
    </row>
    <row r="702" spans="1:5" ht="12.75">
      <c r="A702" s="35" t="s">
        <v>57</v>
      </c>
      <c r="E702" s="40" t="s">
        <v>5</v>
      </c>
    </row>
    <row r="703" spans="1:5" ht="12.75">
      <c r="A703" t="s">
        <v>58</v>
      </c>
      <c r="E703" s="39" t="s">
        <v>5</v>
      </c>
    </row>
    <row r="704" spans="1:16" ht="12.75">
      <c r="A704" t="s">
        <v>50</v>
      </c>
      <c s="34" t="s">
        <v>571</v>
      </c>
      <c s="34" t="s">
        <v>572</v>
      </c>
      <c s="35" t="s">
        <v>5</v>
      </c>
      <c s="6" t="s">
        <v>573</v>
      </c>
      <c s="36" t="s">
        <v>68</v>
      </c>
      <c s="37">
        <v>1250</v>
      </c>
      <c s="36">
        <v>0</v>
      </c>
      <c s="36">
        <f>ROUND(G704*H704,6)</f>
      </c>
      <c r="L704" s="38">
        <v>0</v>
      </c>
      <c s="32">
        <f>ROUND(ROUND(L704,2)*ROUND(G704,3),2)</f>
      </c>
      <c s="36" t="s">
        <v>55</v>
      </c>
      <c>
        <f>(M704*21)/100</f>
      </c>
      <c t="s">
        <v>28</v>
      </c>
    </row>
    <row r="705" spans="1:5" ht="12.75">
      <c r="A705" s="35" t="s">
        <v>56</v>
      </c>
      <c r="E705" s="39" t="s">
        <v>573</v>
      </c>
    </row>
    <row r="706" spans="1:5" ht="12.75">
      <c r="A706" s="35" t="s">
        <v>57</v>
      </c>
      <c r="E706" s="40" t="s">
        <v>5</v>
      </c>
    </row>
    <row r="707" spans="1:5" ht="12.75">
      <c r="A707" t="s">
        <v>58</v>
      </c>
      <c r="E707" s="39" t="s">
        <v>5</v>
      </c>
    </row>
    <row r="708" spans="1:16" ht="12.75">
      <c r="A708" t="s">
        <v>50</v>
      </c>
      <c s="34" t="s">
        <v>574</v>
      </c>
      <c s="34" t="s">
        <v>575</v>
      </c>
      <c s="35" t="s">
        <v>5</v>
      </c>
      <c s="6" t="s">
        <v>576</v>
      </c>
      <c s="36" t="s">
        <v>54</v>
      </c>
      <c s="37">
        <v>1</v>
      </c>
      <c s="36">
        <v>0</v>
      </c>
      <c s="36">
        <f>ROUND(G708*H708,6)</f>
      </c>
      <c r="L708" s="38">
        <v>0</v>
      </c>
      <c s="32">
        <f>ROUND(ROUND(L708,2)*ROUND(G708,3),2)</f>
      </c>
      <c s="36" t="s">
        <v>55</v>
      </c>
      <c>
        <f>(M708*21)/100</f>
      </c>
      <c t="s">
        <v>28</v>
      </c>
    </row>
    <row r="709" spans="1:5" ht="12.75">
      <c r="A709" s="35" t="s">
        <v>56</v>
      </c>
      <c r="E709" s="39" t="s">
        <v>576</v>
      </c>
    </row>
    <row r="710" spans="1:5" ht="12.75">
      <c r="A710" s="35" t="s">
        <v>57</v>
      </c>
      <c r="E710" s="40" t="s">
        <v>5</v>
      </c>
    </row>
    <row r="711" spans="1:5" ht="12.75">
      <c r="A711" t="s">
        <v>58</v>
      </c>
      <c r="E711" s="39" t="s">
        <v>5</v>
      </c>
    </row>
    <row r="712" spans="1:16" ht="12.75">
      <c r="A712" t="s">
        <v>50</v>
      </c>
      <c s="34" t="s">
        <v>577</v>
      </c>
      <c s="34" t="s">
        <v>578</v>
      </c>
      <c s="35" t="s">
        <v>5</v>
      </c>
      <c s="6" t="s">
        <v>579</v>
      </c>
      <c s="36" t="s">
        <v>54</v>
      </c>
      <c s="37">
        <v>7</v>
      </c>
      <c s="36">
        <v>0</v>
      </c>
      <c s="36">
        <f>ROUND(G712*H712,6)</f>
      </c>
      <c r="L712" s="38">
        <v>0</v>
      </c>
      <c s="32">
        <f>ROUND(ROUND(L712,2)*ROUND(G712,3),2)</f>
      </c>
      <c s="36" t="s">
        <v>55</v>
      </c>
      <c>
        <f>(M712*21)/100</f>
      </c>
      <c t="s">
        <v>28</v>
      </c>
    </row>
    <row r="713" spans="1:5" ht="12.75">
      <c r="A713" s="35" t="s">
        <v>56</v>
      </c>
      <c r="E713" s="39" t="s">
        <v>579</v>
      </c>
    </row>
    <row r="714" spans="1:5" ht="12.75">
      <c r="A714" s="35" t="s">
        <v>57</v>
      </c>
      <c r="E714" s="40" t="s">
        <v>5</v>
      </c>
    </row>
    <row r="715" spans="1:5" ht="12.75">
      <c r="A715" t="s">
        <v>58</v>
      </c>
      <c r="E715" s="39" t="s">
        <v>5</v>
      </c>
    </row>
    <row r="716" spans="1:16" ht="12.75">
      <c r="A716" t="s">
        <v>50</v>
      </c>
      <c s="34" t="s">
        <v>580</v>
      </c>
      <c s="34" t="s">
        <v>581</v>
      </c>
      <c s="35" t="s">
        <v>5</v>
      </c>
      <c s="6" t="s">
        <v>582</v>
      </c>
      <c s="36" t="s">
        <v>54</v>
      </c>
      <c s="37">
        <v>1</v>
      </c>
      <c s="36">
        <v>0</v>
      </c>
      <c s="36">
        <f>ROUND(G716*H716,6)</f>
      </c>
      <c r="L716" s="38">
        <v>0</v>
      </c>
      <c s="32">
        <f>ROUND(ROUND(L716,2)*ROUND(G716,3),2)</f>
      </c>
      <c s="36" t="s">
        <v>55</v>
      </c>
      <c>
        <f>(M716*21)/100</f>
      </c>
      <c t="s">
        <v>28</v>
      </c>
    </row>
    <row r="717" spans="1:5" ht="12.75">
      <c r="A717" s="35" t="s">
        <v>56</v>
      </c>
      <c r="E717" s="39" t="s">
        <v>582</v>
      </c>
    </row>
    <row r="718" spans="1:5" ht="12.75">
      <c r="A718" s="35" t="s">
        <v>57</v>
      </c>
      <c r="E718" s="40" t="s">
        <v>5</v>
      </c>
    </row>
    <row r="719" spans="1:5" ht="12.75">
      <c r="A719" t="s">
        <v>58</v>
      </c>
      <c r="E719" s="39" t="s">
        <v>5</v>
      </c>
    </row>
    <row r="720" spans="1:16" ht="12.75">
      <c r="A720" t="s">
        <v>50</v>
      </c>
      <c s="34" t="s">
        <v>583</v>
      </c>
      <c s="34" t="s">
        <v>584</v>
      </c>
      <c s="35" t="s">
        <v>5</v>
      </c>
      <c s="6" t="s">
        <v>585</v>
      </c>
      <c s="36" t="s">
        <v>54</v>
      </c>
      <c s="37">
        <v>2</v>
      </c>
      <c s="36">
        <v>0</v>
      </c>
      <c s="36">
        <f>ROUND(G720*H720,6)</f>
      </c>
      <c r="L720" s="38">
        <v>0</v>
      </c>
      <c s="32">
        <f>ROUND(ROUND(L720,2)*ROUND(G720,3),2)</f>
      </c>
      <c s="36" t="s">
        <v>55</v>
      </c>
      <c>
        <f>(M720*21)/100</f>
      </c>
      <c t="s">
        <v>28</v>
      </c>
    </row>
    <row r="721" spans="1:5" ht="12.75">
      <c r="A721" s="35" t="s">
        <v>56</v>
      </c>
      <c r="E721" s="39" t="s">
        <v>585</v>
      </c>
    </row>
    <row r="722" spans="1:5" ht="12.75">
      <c r="A722" s="35" t="s">
        <v>57</v>
      </c>
      <c r="E722" s="40" t="s">
        <v>5</v>
      </c>
    </row>
    <row r="723" spans="1:5" ht="12.75">
      <c r="A723" t="s">
        <v>58</v>
      </c>
      <c r="E723" s="39" t="s">
        <v>5</v>
      </c>
    </row>
    <row r="724" spans="1:16" ht="12.75">
      <c r="A724" t="s">
        <v>50</v>
      </c>
      <c s="34" t="s">
        <v>586</v>
      </c>
      <c s="34" t="s">
        <v>578</v>
      </c>
      <c s="35" t="s">
        <v>80</v>
      </c>
      <c s="6" t="s">
        <v>587</v>
      </c>
      <c s="36" t="s">
        <v>54</v>
      </c>
      <c s="37">
        <v>2</v>
      </c>
      <c s="36">
        <v>0</v>
      </c>
      <c s="36">
        <f>ROUND(G724*H724,6)</f>
      </c>
      <c r="L724" s="38">
        <v>0</v>
      </c>
      <c s="32">
        <f>ROUND(ROUND(L724,2)*ROUND(G724,3),2)</f>
      </c>
      <c s="36" t="s">
        <v>55</v>
      </c>
      <c>
        <f>(M724*21)/100</f>
      </c>
      <c t="s">
        <v>28</v>
      </c>
    </row>
    <row r="725" spans="1:5" ht="12.75">
      <c r="A725" s="35" t="s">
        <v>56</v>
      </c>
      <c r="E725" s="39" t="s">
        <v>587</v>
      </c>
    </row>
    <row r="726" spans="1:5" ht="12.75">
      <c r="A726" s="35" t="s">
        <v>57</v>
      </c>
      <c r="E726" s="40" t="s">
        <v>5</v>
      </c>
    </row>
    <row r="727" spans="1:5" ht="12.75">
      <c r="A727" t="s">
        <v>58</v>
      </c>
      <c r="E727" s="39" t="s">
        <v>5</v>
      </c>
    </row>
    <row r="728" spans="1:16" ht="12.75">
      <c r="A728" t="s">
        <v>50</v>
      </c>
      <c s="34" t="s">
        <v>588</v>
      </c>
      <c s="34" t="s">
        <v>589</v>
      </c>
      <c s="35" t="s">
        <v>5</v>
      </c>
      <c s="6" t="s">
        <v>590</v>
      </c>
      <c s="36" t="s">
        <v>54</v>
      </c>
      <c s="37">
        <v>1</v>
      </c>
      <c s="36">
        <v>0</v>
      </c>
      <c s="36">
        <f>ROUND(G728*H728,6)</f>
      </c>
      <c r="L728" s="38">
        <v>0</v>
      </c>
      <c s="32">
        <f>ROUND(ROUND(L728,2)*ROUND(G728,3),2)</f>
      </c>
      <c s="36" t="s">
        <v>55</v>
      </c>
      <c>
        <f>(M728*21)/100</f>
      </c>
      <c t="s">
        <v>28</v>
      </c>
    </row>
    <row r="729" spans="1:5" ht="12.75">
      <c r="A729" s="35" t="s">
        <v>56</v>
      </c>
      <c r="E729" s="39" t="s">
        <v>590</v>
      </c>
    </row>
    <row r="730" spans="1:5" ht="12.75">
      <c r="A730" s="35" t="s">
        <v>57</v>
      </c>
      <c r="E730" s="40" t="s">
        <v>5</v>
      </c>
    </row>
    <row r="731" spans="1:5" ht="12.75">
      <c r="A731" t="s">
        <v>58</v>
      </c>
      <c r="E731" s="39" t="s">
        <v>5</v>
      </c>
    </row>
    <row r="732" spans="1:16" ht="25.5">
      <c r="A732" t="s">
        <v>50</v>
      </c>
      <c s="34" t="s">
        <v>591</v>
      </c>
      <c s="34" t="s">
        <v>592</v>
      </c>
      <c s="35" t="s">
        <v>5</v>
      </c>
      <c s="6" t="s">
        <v>593</v>
      </c>
      <c s="36" t="s">
        <v>594</v>
      </c>
      <c s="37">
        <v>4.2</v>
      </c>
      <c s="36">
        <v>0</v>
      </c>
      <c s="36">
        <f>ROUND(G732*H732,6)</f>
      </c>
      <c r="L732" s="38">
        <v>0</v>
      </c>
      <c s="32">
        <f>ROUND(ROUND(L732,2)*ROUND(G732,3),2)</f>
      </c>
      <c s="36" t="s">
        <v>55</v>
      </c>
      <c>
        <f>(M732*21)/100</f>
      </c>
      <c t="s">
        <v>28</v>
      </c>
    </row>
    <row r="733" spans="1:5" ht="25.5">
      <c r="A733" s="35" t="s">
        <v>56</v>
      </c>
      <c r="E733" s="39" t="s">
        <v>593</v>
      </c>
    </row>
    <row r="734" spans="1:5" ht="12.75">
      <c r="A734" s="35" t="s">
        <v>57</v>
      </c>
      <c r="E734" s="40" t="s">
        <v>5</v>
      </c>
    </row>
    <row r="735" spans="1:5" ht="12.75">
      <c r="A735" t="s">
        <v>58</v>
      </c>
      <c r="E735" s="39" t="s">
        <v>5</v>
      </c>
    </row>
    <row r="736" spans="1:16" ht="12.75">
      <c r="A736" t="s">
        <v>50</v>
      </c>
      <c s="34" t="s">
        <v>595</v>
      </c>
      <c s="34" t="s">
        <v>596</v>
      </c>
      <c s="35" t="s">
        <v>5</v>
      </c>
      <c s="6" t="s">
        <v>597</v>
      </c>
      <c s="36" t="s">
        <v>68</v>
      </c>
      <c s="37">
        <v>200</v>
      </c>
      <c s="36">
        <v>0</v>
      </c>
      <c s="36">
        <f>ROUND(G736*H736,6)</f>
      </c>
      <c r="L736" s="38">
        <v>0</v>
      </c>
      <c s="32">
        <f>ROUND(ROUND(L736,2)*ROUND(G736,3),2)</f>
      </c>
      <c s="36" t="s">
        <v>55</v>
      </c>
      <c>
        <f>(M736*21)/100</f>
      </c>
      <c t="s">
        <v>28</v>
      </c>
    </row>
    <row r="737" spans="1:5" ht="12.75">
      <c r="A737" s="35" t="s">
        <v>56</v>
      </c>
      <c r="E737" s="39" t="s">
        <v>597</v>
      </c>
    </row>
    <row r="738" spans="1:5" ht="12.75">
      <c r="A738" s="35" t="s">
        <v>57</v>
      </c>
      <c r="E738" s="40" t="s">
        <v>5</v>
      </c>
    </row>
    <row r="739" spans="1:5" ht="12.75">
      <c r="A739" t="s">
        <v>58</v>
      </c>
      <c r="E739" s="39" t="s">
        <v>5</v>
      </c>
    </row>
    <row r="740" spans="1:16" ht="12.75">
      <c r="A740" t="s">
        <v>50</v>
      </c>
      <c s="34" t="s">
        <v>598</v>
      </c>
      <c s="34" t="s">
        <v>599</v>
      </c>
      <c s="35" t="s">
        <v>5</v>
      </c>
      <c s="6" t="s">
        <v>600</v>
      </c>
      <c s="36" t="s">
        <v>68</v>
      </c>
      <c s="37">
        <v>200</v>
      </c>
      <c s="36">
        <v>0</v>
      </c>
      <c s="36">
        <f>ROUND(G740*H740,6)</f>
      </c>
      <c r="L740" s="38">
        <v>0</v>
      </c>
      <c s="32">
        <f>ROUND(ROUND(L740,2)*ROUND(G740,3),2)</f>
      </c>
      <c s="36" t="s">
        <v>55</v>
      </c>
      <c>
        <f>(M740*21)/100</f>
      </c>
      <c t="s">
        <v>28</v>
      </c>
    </row>
    <row r="741" spans="1:5" ht="12.75">
      <c r="A741" s="35" t="s">
        <v>56</v>
      </c>
      <c r="E741" s="39" t="s">
        <v>600</v>
      </c>
    </row>
    <row r="742" spans="1:5" ht="12.75">
      <c r="A742" s="35" t="s">
        <v>57</v>
      </c>
      <c r="E742" s="40" t="s">
        <v>5</v>
      </c>
    </row>
    <row r="743" spans="1:5" ht="12.75">
      <c r="A743" t="s">
        <v>58</v>
      </c>
      <c r="E743" s="39" t="s">
        <v>5</v>
      </c>
    </row>
    <row r="744" spans="1:16" ht="12.75">
      <c r="A744" t="s">
        <v>50</v>
      </c>
      <c s="34" t="s">
        <v>601</v>
      </c>
      <c s="34" t="s">
        <v>602</v>
      </c>
      <c s="35" t="s">
        <v>5</v>
      </c>
      <c s="6" t="s">
        <v>603</v>
      </c>
      <c s="36" t="s">
        <v>54</v>
      </c>
      <c s="37">
        <v>2</v>
      </c>
      <c s="36">
        <v>0</v>
      </c>
      <c s="36">
        <f>ROUND(G744*H744,6)</f>
      </c>
      <c r="L744" s="38">
        <v>0</v>
      </c>
      <c s="32">
        <f>ROUND(ROUND(L744,2)*ROUND(G744,3),2)</f>
      </c>
      <c s="36" t="s">
        <v>55</v>
      </c>
      <c>
        <f>(M744*21)/100</f>
      </c>
      <c t="s">
        <v>28</v>
      </c>
    </row>
    <row r="745" spans="1:5" ht="12.75">
      <c r="A745" s="35" t="s">
        <v>56</v>
      </c>
      <c r="E745" s="39" t="s">
        <v>603</v>
      </c>
    </row>
    <row r="746" spans="1:5" ht="12.75">
      <c r="A746" s="35" t="s">
        <v>57</v>
      </c>
      <c r="E746" s="40" t="s">
        <v>5</v>
      </c>
    </row>
    <row r="747" spans="1:5" ht="12.75">
      <c r="A747" t="s">
        <v>58</v>
      </c>
      <c r="E747" s="39" t="s">
        <v>5</v>
      </c>
    </row>
    <row r="748" spans="1:16" ht="12.75">
      <c r="A748" t="s">
        <v>50</v>
      </c>
      <c s="34" t="s">
        <v>604</v>
      </c>
      <c s="34" t="s">
        <v>605</v>
      </c>
      <c s="35" t="s">
        <v>5</v>
      </c>
      <c s="6" t="s">
        <v>606</v>
      </c>
      <c s="36" t="s">
        <v>54</v>
      </c>
      <c s="37">
        <v>35</v>
      </c>
      <c s="36">
        <v>0</v>
      </c>
      <c s="36">
        <f>ROUND(G748*H748,6)</f>
      </c>
      <c r="L748" s="38">
        <v>0</v>
      </c>
      <c s="32">
        <f>ROUND(ROUND(L748,2)*ROUND(G748,3),2)</f>
      </c>
      <c s="36" t="s">
        <v>55</v>
      </c>
      <c>
        <f>(M748*21)/100</f>
      </c>
      <c t="s">
        <v>28</v>
      </c>
    </row>
    <row r="749" spans="1:5" ht="12.75">
      <c r="A749" s="35" t="s">
        <v>56</v>
      </c>
      <c r="E749" s="39" t="s">
        <v>606</v>
      </c>
    </row>
    <row r="750" spans="1:5" ht="12.75">
      <c r="A750" s="35" t="s">
        <v>57</v>
      </c>
      <c r="E750" s="40" t="s">
        <v>5</v>
      </c>
    </row>
    <row r="751" spans="1:5" ht="12.75">
      <c r="A751" t="s">
        <v>58</v>
      </c>
      <c r="E751" s="39" t="s">
        <v>5</v>
      </c>
    </row>
    <row r="752" spans="1:16" ht="12.75">
      <c r="A752" t="s">
        <v>50</v>
      </c>
      <c s="34" t="s">
        <v>607</v>
      </c>
      <c s="34" t="s">
        <v>608</v>
      </c>
      <c s="35" t="s">
        <v>5</v>
      </c>
      <c s="6" t="s">
        <v>609</v>
      </c>
      <c s="36" t="s">
        <v>54</v>
      </c>
      <c s="37">
        <v>2</v>
      </c>
      <c s="36">
        <v>0</v>
      </c>
      <c s="36">
        <f>ROUND(G752*H752,6)</f>
      </c>
      <c r="L752" s="38">
        <v>0</v>
      </c>
      <c s="32">
        <f>ROUND(ROUND(L752,2)*ROUND(G752,3),2)</f>
      </c>
      <c s="36" t="s">
        <v>55</v>
      </c>
      <c>
        <f>(M752*21)/100</f>
      </c>
      <c t="s">
        <v>28</v>
      </c>
    </row>
    <row r="753" spans="1:5" ht="12.75">
      <c r="A753" s="35" t="s">
        <v>56</v>
      </c>
      <c r="E753" s="39" t="s">
        <v>609</v>
      </c>
    </row>
    <row r="754" spans="1:5" ht="12.75">
      <c r="A754" s="35" t="s">
        <v>57</v>
      </c>
      <c r="E754" s="40" t="s">
        <v>5</v>
      </c>
    </row>
    <row r="755" spans="1:5" ht="12.75">
      <c r="A755" t="s">
        <v>58</v>
      </c>
      <c r="E755" s="39" t="s">
        <v>5</v>
      </c>
    </row>
    <row r="756" spans="1:16" ht="12.75">
      <c r="A756" t="s">
        <v>50</v>
      </c>
      <c s="34" t="s">
        <v>610</v>
      </c>
      <c s="34" t="s">
        <v>605</v>
      </c>
      <c s="35" t="s">
        <v>80</v>
      </c>
      <c s="6" t="s">
        <v>611</v>
      </c>
      <c s="36" t="s">
        <v>54</v>
      </c>
      <c s="37">
        <v>2</v>
      </c>
      <c s="36">
        <v>0</v>
      </c>
      <c s="36">
        <f>ROUND(G756*H756,6)</f>
      </c>
      <c r="L756" s="38">
        <v>0</v>
      </c>
      <c s="32">
        <f>ROUND(ROUND(L756,2)*ROUND(G756,3),2)</f>
      </c>
      <c s="36" t="s">
        <v>55</v>
      </c>
      <c>
        <f>(M756*21)/100</f>
      </c>
      <c t="s">
        <v>28</v>
      </c>
    </row>
    <row r="757" spans="1:5" ht="12.75">
      <c r="A757" s="35" t="s">
        <v>56</v>
      </c>
      <c r="E757" s="39" t="s">
        <v>611</v>
      </c>
    </row>
    <row r="758" spans="1:5" ht="12.75">
      <c r="A758" s="35" t="s">
        <v>57</v>
      </c>
      <c r="E758" s="40" t="s">
        <v>5</v>
      </c>
    </row>
    <row r="759" spans="1:5" ht="12.75">
      <c r="A759" t="s">
        <v>58</v>
      </c>
      <c r="E759" s="39" t="s">
        <v>5</v>
      </c>
    </row>
    <row r="760" spans="1:16" ht="12.75">
      <c r="A760" t="s">
        <v>50</v>
      </c>
      <c s="34" t="s">
        <v>612</v>
      </c>
      <c s="34" t="s">
        <v>613</v>
      </c>
      <c s="35" t="s">
        <v>5</v>
      </c>
      <c s="6" t="s">
        <v>614</v>
      </c>
      <c s="36" t="s">
        <v>315</v>
      </c>
      <c s="37">
        <v>10</v>
      </c>
      <c s="36">
        <v>0</v>
      </c>
      <c s="36">
        <f>ROUND(G760*H760,6)</f>
      </c>
      <c r="L760" s="38">
        <v>0</v>
      </c>
      <c s="32">
        <f>ROUND(ROUND(L760,2)*ROUND(G760,3),2)</f>
      </c>
      <c s="36" t="s">
        <v>55</v>
      </c>
      <c>
        <f>(M760*21)/100</f>
      </c>
      <c t="s">
        <v>28</v>
      </c>
    </row>
    <row r="761" spans="1:5" ht="12.75">
      <c r="A761" s="35" t="s">
        <v>56</v>
      </c>
      <c r="E761" s="39" t="s">
        <v>614</v>
      </c>
    </row>
    <row r="762" spans="1:5" ht="12.75">
      <c r="A762" s="35" t="s">
        <v>57</v>
      </c>
      <c r="E762" s="40" t="s">
        <v>5</v>
      </c>
    </row>
    <row r="763" spans="1:5" ht="12.75">
      <c r="A763" t="s">
        <v>58</v>
      </c>
      <c r="E763" s="39" t="s">
        <v>5</v>
      </c>
    </row>
    <row r="764" spans="1:13" ht="12.75">
      <c r="A764" t="s">
        <v>47</v>
      </c>
      <c r="C764" s="31" t="s">
        <v>615</v>
      </c>
      <c r="E764" s="33" t="s">
        <v>616</v>
      </c>
      <c r="J764" s="32">
        <f>0</f>
      </c>
      <c s="32">
        <f>0</f>
      </c>
      <c s="32">
        <f>0+L765+L769+L773+L777+L781+L785+L789+L793+L797+L801+L805+L809+L813+L817+L821+L825</f>
      </c>
      <c s="32">
        <f>0+M765+M769+M773+M777+M781+M785+M789+M793+M797+M801+M805+M809+M813+M817+M821+M825</f>
      </c>
    </row>
    <row r="765" spans="1:16" ht="25.5">
      <c r="A765" t="s">
        <v>50</v>
      </c>
      <c s="34" t="s">
        <v>617</v>
      </c>
      <c s="34" t="s">
        <v>618</v>
      </c>
      <c s="35" t="s">
        <v>5</v>
      </c>
      <c s="6" t="s">
        <v>619</v>
      </c>
      <c s="36" t="s">
        <v>54</v>
      </c>
      <c s="37">
        <v>1</v>
      </c>
      <c s="36">
        <v>0</v>
      </c>
      <c s="36">
        <f>ROUND(G765*H765,6)</f>
      </c>
      <c r="L765" s="38">
        <v>0</v>
      </c>
      <c s="32">
        <f>ROUND(ROUND(L765,2)*ROUND(G765,3),2)</f>
      </c>
      <c s="36" t="s">
        <v>55</v>
      </c>
      <c>
        <f>(M765*21)/100</f>
      </c>
      <c t="s">
        <v>28</v>
      </c>
    </row>
    <row r="766" spans="1:5" ht="25.5">
      <c r="A766" s="35" t="s">
        <v>56</v>
      </c>
      <c r="E766" s="39" t="s">
        <v>619</v>
      </c>
    </row>
    <row r="767" spans="1:5" ht="12.75">
      <c r="A767" s="35" t="s">
        <v>57</v>
      </c>
      <c r="E767" s="40" t="s">
        <v>5</v>
      </c>
    </row>
    <row r="768" spans="1:5" ht="12.75">
      <c r="A768" t="s">
        <v>58</v>
      </c>
      <c r="E768" s="39" t="s">
        <v>5</v>
      </c>
    </row>
    <row r="769" spans="1:16" ht="12.75">
      <c r="A769" t="s">
        <v>50</v>
      </c>
      <c s="34" t="s">
        <v>620</v>
      </c>
      <c s="34" t="s">
        <v>621</v>
      </c>
      <c s="35" t="s">
        <v>5</v>
      </c>
      <c s="6" t="s">
        <v>622</v>
      </c>
      <c s="36" t="s">
        <v>54</v>
      </c>
      <c s="37">
        <v>2</v>
      </c>
      <c s="36">
        <v>0</v>
      </c>
      <c s="36">
        <f>ROUND(G769*H769,6)</f>
      </c>
      <c r="L769" s="38">
        <v>0</v>
      </c>
      <c s="32">
        <f>ROUND(ROUND(L769,2)*ROUND(G769,3),2)</f>
      </c>
      <c s="36" t="s">
        <v>55</v>
      </c>
      <c>
        <f>(M769*21)/100</f>
      </c>
      <c t="s">
        <v>28</v>
      </c>
    </row>
    <row r="770" spans="1:5" ht="12.75">
      <c r="A770" s="35" t="s">
        <v>56</v>
      </c>
      <c r="E770" s="39" t="s">
        <v>622</v>
      </c>
    </row>
    <row r="771" spans="1:5" ht="12.75">
      <c r="A771" s="35" t="s">
        <v>57</v>
      </c>
      <c r="E771" s="40" t="s">
        <v>5</v>
      </c>
    </row>
    <row r="772" spans="1:5" ht="12.75">
      <c r="A772" t="s">
        <v>58</v>
      </c>
      <c r="E772" s="39" t="s">
        <v>5</v>
      </c>
    </row>
    <row r="773" spans="1:16" ht="12.75">
      <c r="A773" t="s">
        <v>50</v>
      </c>
      <c s="34" t="s">
        <v>623</v>
      </c>
      <c s="34" t="s">
        <v>624</v>
      </c>
      <c s="35" t="s">
        <v>5</v>
      </c>
      <c s="6" t="s">
        <v>625</v>
      </c>
      <c s="36" t="s">
        <v>54</v>
      </c>
      <c s="37">
        <v>1</v>
      </c>
      <c s="36">
        <v>0</v>
      </c>
      <c s="36">
        <f>ROUND(G773*H773,6)</f>
      </c>
      <c r="L773" s="38">
        <v>0</v>
      </c>
      <c s="32">
        <f>ROUND(ROUND(L773,2)*ROUND(G773,3),2)</f>
      </c>
      <c s="36" t="s">
        <v>55</v>
      </c>
      <c>
        <f>(M773*21)/100</f>
      </c>
      <c t="s">
        <v>28</v>
      </c>
    </row>
    <row r="774" spans="1:5" ht="12.75">
      <c r="A774" s="35" t="s">
        <v>56</v>
      </c>
      <c r="E774" s="39" t="s">
        <v>625</v>
      </c>
    </row>
    <row r="775" spans="1:5" ht="12.75">
      <c r="A775" s="35" t="s">
        <v>57</v>
      </c>
      <c r="E775" s="40" t="s">
        <v>5</v>
      </c>
    </row>
    <row r="776" spans="1:5" ht="12.75">
      <c r="A776" t="s">
        <v>58</v>
      </c>
      <c r="E776" s="39" t="s">
        <v>5</v>
      </c>
    </row>
    <row r="777" spans="1:16" ht="12.75">
      <c r="A777" t="s">
        <v>50</v>
      </c>
      <c s="34" t="s">
        <v>626</v>
      </c>
      <c s="34" t="s">
        <v>627</v>
      </c>
      <c s="35" t="s">
        <v>5</v>
      </c>
      <c s="6" t="s">
        <v>628</v>
      </c>
      <c s="36" t="s">
        <v>54</v>
      </c>
      <c s="37">
        <v>1</v>
      </c>
      <c s="36">
        <v>0</v>
      </c>
      <c s="36">
        <f>ROUND(G777*H777,6)</f>
      </c>
      <c r="L777" s="38">
        <v>0</v>
      </c>
      <c s="32">
        <f>ROUND(ROUND(L777,2)*ROUND(G777,3),2)</f>
      </c>
      <c s="36" t="s">
        <v>55</v>
      </c>
      <c>
        <f>(M777*21)/100</f>
      </c>
      <c t="s">
        <v>28</v>
      </c>
    </row>
    <row r="778" spans="1:5" ht="12.75">
      <c r="A778" s="35" t="s">
        <v>56</v>
      </c>
      <c r="E778" s="39" t="s">
        <v>628</v>
      </c>
    </row>
    <row r="779" spans="1:5" ht="12.75">
      <c r="A779" s="35" t="s">
        <v>57</v>
      </c>
      <c r="E779" s="40" t="s">
        <v>5</v>
      </c>
    </row>
    <row r="780" spans="1:5" ht="12.75">
      <c r="A780" t="s">
        <v>58</v>
      </c>
      <c r="E780" s="39" t="s">
        <v>5</v>
      </c>
    </row>
    <row r="781" spans="1:16" ht="12.75">
      <c r="A781" t="s">
        <v>50</v>
      </c>
      <c s="34" t="s">
        <v>629</v>
      </c>
      <c s="34" t="s">
        <v>630</v>
      </c>
      <c s="35" t="s">
        <v>5</v>
      </c>
      <c s="6" t="s">
        <v>631</v>
      </c>
      <c s="36" t="s">
        <v>54</v>
      </c>
      <c s="37">
        <v>1</v>
      </c>
      <c s="36">
        <v>0</v>
      </c>
      <c s="36">
        <f>ROUND(G781*H781,6)</f>
      </c>
      <c r="L781" s="38">
        <v>0</v>
      </c>
      <c s="32">
        <f>ROUND(ROUND(L781,2)*ROUND(G781,3),2)</f>
      </c>
      <c s="36" t="s">
        <v>55</v>
      </c>
      <c>
        <f>(M781*21)/100</f>
      </c>
      <c t="s">
        <v>28</v>
      </c>
    </row>
    <row r="782" spans="1:5" ht="12.75">
      <c r="A782" s="35" t="s">
        <v>56</v>
      </c>
      <c r="E782" s="39" t="s">
        <v>631</v>
      </c>
    </row>
    <row r="783" spans="1:5" ht="12.75">
      <c r="A783" s="35" t="s">
        <v>57</v>
      </c>
      <c r="E783" s="40" t="s">
        <v>5</v>
      </c>
    </row>
    <row r="784" spans="1:5" ht="12.75">
      <c r="A784" t="s">
        <v>58</v>
      </c>
      <c r="E784" s="39" t="s">
        <v>5</v>
      </c>
    </row>
    <row r="785" spans="1:16" ht="25.5">
      <c r="A785" t="s">
        <v>50</v>
      </c>
      <c s="34" t="s">
        <v>632</v>
      </c>
      <c s="34" t="s">
        <v>633</v>
      </c>
      <c s="35" t="s">
        <v>5</v>
      </c>
      <c s="6" t="s">
        <v>634</v>
      </c>
      <c s="36" t="s">
        <v>54</v>
      </c>
      <c s="37">
        <v>1</v>
      </c>
      <c s="36">
        <v>0</v>
      </c>
      <c s="36">
        <f>ROUND(G785*H785,6)</f>
      </c>
      <c r="L785" s="38">
        <v>0</v>
      </c>
      <c s="32">
        <f>ROUND(ROUND(L785,2)*ROUND(G785,3),2)</f>
      </c>
      <c s="36" t="s">
        <v>55</v>
      </c>
      <c>
        <f>(M785*21)/100</f>
      </c>
      <c t="s">
        <v>28</v>
      </c>
    </row>
    <row r="786" spans="1:5" ht="25.5">
      <c r="A786" s="35" t="s">
        <v>56</v>
      </c>
      <c r="E786" s="39" t="s">
        <v>634</v>
      </c>
    </row>
    <row r="787" spans="1:5" ht="12.75">
      <c r="A787" s="35" t="s">
        <v>57</v>
      </c>
      <c r="E787" s="40" t="s">
        <v>5</v>
      </c>
    </row>
    <row r="788" spans="1:5" ht="12.75">
      <c r="A788" t="s">
        <v>58</v>
      </c>
      <c r="E788" s="39" t="s">
        <v>5</v>
      </c>
    </row>
    <row r="789" spans="1:16" ht="12.75">
      <c r="A789" t="s">
        <v>50</v>
      </c>
      <c s="34" t="s">
        <v>635</v>
      </c>
      <c s="34" t="s">
        <v>636</v>
      </c>
      <c s="35" t="s">
        <v>5</v>
      </c>
      <c s="6" t="s">
        <v>637</v>
      </c>
      <c s="36" t="s">
        <v>54</v>
      </c>
      <c s="37">
        <v>3</v>
      </c>
      <c s="36">
        <v>0</v>
      </c>
      <c s="36">
        <f>ROUND(G789*H789,6)</f>
      </c>
      <c r="L789" s="38">
        <v>0</v>
      </c>
      <c s="32">
        <f>ROUND(ROUND(L789,2)*ROUND(G789,3),2)</f>
      </c>
      <c s="36" t="s">
        <v>55</v>
      </c>
      <c>
        <f>(M789*21)/100</f>
      </c>
      <c t="s">
        <v>28</v>
      </c>
    </row>
    <row r="790" spans="1:5" ht="12.75">
      <c r="A790" s="35" t="s">
        <v>56</v>
      </c>
      <c r="E790" s="39" t="s">
        <v>637</v>
      </c>
    </row>
    <row r="791" spans="1:5" ht="12.75">
      <c r="A791" s="35" t="s">
        <v>57</v>
      </c>
      <c r="E791" s="40" t="s">
        <v>5</v>
      </c>
    </row>
    <row r="792" spans="1:5" ht="12.75">
      <c r="A792" t="s">
        <v>58</v>
      </c>
      <c r="E792" s="39" t="s">
        <v>5</v>
      </c>
    </row>
    <row r="793" spans="1:16" ht="12.75">
      <c r="A793" t="s">
        <v>50</v>
      </c>
      <c s="34" t="s">
        <v>638</v>
      </c>
      <c s="34" t="s">
        <v>639</v>
      </c>
      <c s="35" t="s">
        <v>5</v>
      </c>
      <c s="6" t="s">
        <v>640</v>
      </c>
      <c s="36" t="s">
        <v>54</v>
      </c>
      <c s="37">
        <v>10</v>
      </c>
      <c s="36">
        <v>0</v>
      </c>
      <c s="36">
        <f>ROUND(G793*H793,6)</f>
      </c>
      <c r="L793" s="38">
        <v>0</v>
      </c>
      <c s="32">
        <f>ROUND(ROUND(L793,2)*ROUND(G793,3),2)</f>
      </c>
      <c s="36" t="s">
        <v>55</v>
      </c>
      <c>
        <f>(M793*21)/100</f>
      </c>
      <c t="s">
        <v>28</v>
      </c>
    </row>
    <row r="794" spans="1:5" ht="12.75">
      <c r="A794" s="35" t="s">
        <v>56</v>
      </c>
      <c r="E794" s="39" t="s">
        <v>640</v>
      </c>
    </row>
    <row r="795" spans="1:5" ht="12.75">
      <c r="A795" s="35" t="s">
        <v>57</v>
      </c>
      <c r="E795" s="40" t="s">
        <v>5</v>
      </c>
    </row>
    <row r="796" spans="1:5" ht="12.75">
      <c r="A796" t="s">
        <v>58</v>
      </c>
      <c r="E796" s="39" t="s">
        <v>5</v>
      </c>
    </row>
    <row r="797" spans="1:16" ht="12.75">
      <c r="A797" t="s">
        <v>50</v>
      </c>
      <c s="34" t="s">
        <v>641</v>
      </c>
      <c s="34" t="s">
        <v>642</v>
      </c>
      <c s="35" t="s">
        <v>5</v>
      </c>
      <c s="6" t="s">
        <v>643</v>
      </c>
      <c s="36" t="s">
        <v>54</v>
      </c>
      <c s="37">
        <v>18</v>
      </c>
      <c s="36">
        <v>0</v>
      </c>
      <c s="36">
        <f>ROUND(G797*H797,6)</f>
      </c>
      <c r="L797" s="38">
        <v>0</v>
      </c>
      <c s="32">
        <f>ROUND(ROUND(L797,2)*ROUND(G797,3),2)</f>
      </c>
      <c s="36" t="s">
        <v>55</v>
      </c>
      <c>
        <f>(M797*21)/100</f>
      </c>
      <c t="s">
        <v>28</v>
      </c>
    </row>
    <row r="798" spans="1:5" ht="12.75">
      <c r="A798" s="35" t="s">
        <v>56</v>
      </c>
      <c r="E798" s="39" t="s">
        <v>643</v>
      </c>
    </row>
    <row r="799" spans="1:5" ht="12.75">
      <c r="A799" s="35" t="s">
        <v>57</v>
      </c>
      <c r="E799" s="40" t="s">
        <v>5</v>
      </c>
    </row>
    <row r="800" spans="1:5" ht="12.75">
      <c r="A800" t="s">
        <v>58</v>
      </c>
      <c r="E800" s="39" t="s">
        <v>5</v>
      </c>
    </row>
    <row r="801" spans="1:16" ht="12.75">
      <c r="A801" t="s">
        <v>50</v>
      </c>
      <c s="34" t="s">
        <v>644</v>
      </c>
      <c s="34" t="s">
        <v>645</v>
      </c>
      <c s="35" t="s">
        <v>5</v>
      </c>
      <c s="6" t="s">
        <v>646</v>
      </c>
      <c s="36" t="s">
        <v>54</v>
      </c>
      <c s="37">
        <v>1</v>
      </c>
      <c s="36">
        <v>0</v>
      </c>
      <c s="36">
        <f>ROUND(G801*H801,6)</f>
      </c>
      <c r="L801" s="38">
        <v>0</v>
      </c>
      <c s="32">
        <f>ROUND(ROUND(L801,2)*ROUND(G801,3),2)</f>
      </c>
      <c s="36" t="s">
        <v>55</v>
      </c>
      <c>
        <f>(M801*21)/100</f>
      </c>
      <c t="s">
        <v>28</v>
      </c>
    </row>
    <row r="802" spans="1:5" ht="12.75">
      <c r="A802" s="35" t="s">
        <v>56</v>
      </c>
      <c r="E802" s="39" t="s">
        <v>646</v>
      </c>
    </row>
    <row r="803" spans="1:5" ht="12.75">
      <c r="A803" s="35" t="s">
        <v>57</v>
      </c>
      <c r="E803" s="40" t="s">
        <v>5</v>
      </c>
    </row>
    <row r="804" spans="1:5" ht="12.75">
      <c r="A804" t="s">
        <v>58</v>
      </c>
      <c r="E804" s="39" t="s">
        <v>5</v>
      </c>
    </row>
    <row r="805" spans="1:16" ht="12.75">
      <c r="A805" t="s">
        <v>50</v>
      </c>
      <c s="34" t="s">
        <v>647</v>
      </c>
      <c s="34" t="s">
        <v>648</v>
      </c>
      <c s="35" t="s">
        <v>5</v>
      </c>
      <c s="6" t="s">
        <v>649</v>
      </c>
      <c s="36" t="s">
        <v>54</v>
      </c>
      <c s="37">
        <v>8</v>
      </c>
      <c s="36">
        <v>0</v>
      </c>
      <c s="36">
        <f>ROUND(G805*H805,6)</f>
      </c>
      <c r="L805" s="38">
        <v>0</v>
      </c>
      <c s="32">
        <f>ROUND(ROUND(L805,2)*ROUND(G805,3),2)</f>
      </c>
      <c s="36" t="s">
        <v>55</v>
      </c>
      <c>
        <f>(M805*21)/100</f>
      </c>
      <c t="s">
        <v>28</v>
      </c>
    </row>
    <row r="806" spans="1:5" ht="12.75">
      <c r="A806" s="35" t="s">
        <v>56</v>
      </c>
      <c r="E806" s="39" t="s">
        <v>649</v>
      </c>
    </row>
    <row r="807" spans="1:5" ht="12.75">
      <c r="A807" s="35" t="s">
        <v>57</v>
      </c>
      <c r="E807" s="40" t="s">
        <v>5</v>
      </c>
    </row>
    <row r="808" spans="1:5" ht="12.75">
      <c r="A808" t="s">
        <v>58</v>
      </c>
      <c r="E808" s="39" t="s">
        <v>5</v>
      </c>
    </row>
    <row r="809" spans="1:16" ht="12.75">
      <c r="A809" t="s">
        <v>50</v>
      </c>
      <c s="34" t="s">
        <v>650</v>
      </c>
      <c s="34" t="s">
        <v>651</v>
      </c>
      <c s="35" t="s">
        <v>5</v>
      </c>
      <c s="6" t="s">
        <v>652</v>
      </c>
      <c s="36" t="s">
        <v>54</v>
      </c>
      <c s="37">
        <v>10</v>
      </c>
      <c s="36">
        <v>0</v>
      </c>
      <c s="36">
        <f>ROUND(G809*H809,6)</f>
      </c>
      <c r="L809" s="38">
        <v>0</v>
      </c>
      <c s="32">
        <f>ROUND(ROUND(L809,2)*ROUND(G809,3),2)</f>
      </c>
      <c s="36" t="s">
        <v>55</v>
      </c>
      <c>
        <f>(M809*21)/100</f>
      </c>
      <c t="s">
        <v>28</v>
      </c>
    </row>
    <row r="810" spans="1:5" ht="12.75">
      <c r="A810" s="35" t="s">
        <v>56</v>
      </c>
      <c r="E810" s="39" t="s">
        <v>652</v>
      </c>
    </row>
    <row r="811" spans="1:5" ht="12.75">
      <c r="A811" s="35" t="s">
        <v>57</v>
      </c>
      <c r="E811" s="40" t="s">
        <v>5</v>
      </c>
    </row>
    <row r="812" spans="1:5" ht="12.75">
      <c r="A812" t="s">
        <v>58</v>
      </c>
      <c r="E812" s="39" t="s">
        <v>5</v>
      </c>
    </row>
    <row r="813" spans="1:16" ht="12.75">
      <c r="A813" t="s">
        <v>50</v>
      </c>
      <c s="34" t="s">
        <v>653</v>
      </c>
      <c s="34" t="s">
        <v>654</v>
      </c>
      <c s="35" t="s">
        <v>5</v>
      </c>
      <c s="6" t="s">
        <v>655</v>
      </c>
      <c s="36" t="s">
        <v>54</v>
      </c>
      <c s="37">
        <v>10</v>
      </c>
      <c s="36">
        <v>0</v>
      </c>
      <c s="36">
        <f>ROUND(G813*H813,6)</f>
      </c>
      <c r="L813" s="38">
        <v>0</v>
      </c>
      <c s="32">
        <f>ROUND(ROUND(L813,2)*ROUND(G813,3),2)</f>
      </c>
      <c s="36" t="s">
        <v>55</v>
      </c>
      <c>
        <f>(M813*21)/100</f>
      </c>
      <c t="s">
        <v>28</v>
      </c>
    </row>
    <row r="814" spans="1:5" ht="12.75">
      <c r="A814" s="35" t="s">
        <v>56</v>
      </c>
      <c r="E814" s="39" t="s">
        <v>655</v>
      </c>
    </row>
    <row r="815" spans="1:5" ht="12.75">
      <c r="A815" s="35" t="s">
        <v>57</v>
      </c>
      <c r="E815" s="40" t="s">
        <v>5</v>
      </c>
    </row>
    <row r="816" spans="1:5" ht="12.75">
      <c r="A816" t="s">
        <v>58</v>
      </c>
      <c r="E816" s="39" t="s">
        <v>5</v>
      </c>
    </row>
    <row r="817" spans="1:16" ht="12.75">
      <c r="A817" t="s">
        <v>50</v>
      </c>
      <c s="34" t="s">
        <v>656</v>
      </c>
      <c s="34" t="s">
        <v>657</v>
      </c>
      <c s="35" t="s">
        <v>5</v>
      </c>
      <c s="6" t="s">
        <v>658</v>
      </c>
      <c s="36" t="s">
        <v>54</v>
      </c>
      <c s="37">
        <v>10</v>
      </c>
      <c s="36">
        <v>0</v>
      </c>
      <c s="36">
        <f>ROUND(G817*H817,6)</f>
      </c>
      <c r="L817" s="38">
        <v>0</v>
      </c>
      <c s="32">
        <f>ROUND(ROUND(L817,2)*ROUND(G817,3),2)</f>
      </c>
      <c s="36" t="s">
        <v>55</v>
      </c>
      <c>
        <f>(M817*21)/100</f>
      </c>
      <c t="s">
        <v>28</v>
      </c>
    </row>
    <row r="818" spans="1:5" ht="12.75">
      <c r="A818" s="35" t="s">
        <v>56</v>
      </c>
      <c r="E818" s="39" t="s">
        <v>658</v>
      </c>
    </row>
    <row r="819" spans="1:5" ht="12.75">
      <c r="A819" s="35" t="s">
        <v>57</v>
      </c>
      <c r="E819" s="40" t="s">
        <v>5</v>
      </c>
    </row>
    <row r="820" spans="1:5" ht="12.75">
      <c r="A820" t="s">
        <v>58</v>
      </c>
      <c r="E820" s="39" t="s">
        <v>5</v>
      </c>
    </row>
    <row r="821" spans="1:16" ht="12.75">
      <c r="A821" t="s">
        <v>50</v>
      </c>
      <c s="34" t="s">
        <v>659</v>
      </c>
      <c s="34" t="s">
        <v>660</v>
      </c>
      <c s="35" t="s">
        <v>5</v>
      </c>
      <c s="6" t="s">
        <v>661</v>
      </c>
      <c s="36" t="s">
        <v>54</v>
      </c>
      <c s="37">
        <v>1</v>
      </c>
      <c s="36">
        <v>0</v>
      </c>
      <c s="36">
        <f>ROUND(G821*H821,6)</f>
      </c>
      <c r="L821" s="38">
        <v>0</v>
      </c>
      <c s="32">
        <f>ROUND(ROUND(L821,2)*ROUND(G821,3),2)</f>
      </c>
      <c s="36" t="s">
        <v>55</v>
      </c>
      <c>
        <f>(M821*21)/100</f>
      </c>
      <c t="s">
        <v>28</v>
      </c>
    </row>
    <row r="822" spans="1:5" ht="12.75">
      <c r="A822" s="35" t="s">
        <v>56</v>
      </c>
      <c r="E822" s="39" t="s">
        <v>661</v>
      </c>
    </row>
    <row r="823" spans="1:5" ht="12.75">
      <c r="A823" s="35" t="s">
        <v>57</v>
      </c>
      <c r="E823" s="40" t="s">
        <v>5</v>
      </c>
    </row>
    <row r="824" spans="1:5" ht="12.75">
      <c r="A824" t="s">
        <v>58</v>
      </c>
      <c r="E824" s="39" t="s">
        <v>5</v>
      </c>
    </row>
    <row r="825" spans="1:16" ht="12.75">
      <c r="A825" t="s">
        <v>50</v>
      </c>
      <c s="34" t="s">
        <v>662</v>
      </c>
      <c s="34" t="s">
        <v>663</v>
      </c>
      <c s="35" t="s">
        <v>5</v>
      </c>
      <c s="6" t="s">
        <v>664</v>
      </c>
      <c s="36" t="s">
        <v>54</v>
      </c>
      <c s="37">
        <v>10</v>
      </c>
      <c s="36">
        <v>0</v>
      </c>
      <c s="36">
        <f>ROUND(G825*H825,6)</f>
      </c>
      <c r="L825" s="38">
        <v>0</v>
      </c>
      <c s="32">
        <f>ROUND(ROUND(L825,2)*ROUND(G825,3),2)</f>
      </c>
      <c s="36" t="s">
        <v>55</v>
      </c>
      <c>
        <f>(M825*21)/100</f>
      </c>
      <c t="s">
        <v>28</v>
      </c>
    </row>
    <row r="826" spans="1:5" ht="12.75">
      <c r="A826" s="35" t="s">
        <v>56</v>
      </c>
      <c r="E826" s="39" t="s">
        <v>664</v>
      </c>
    </row>
    <row r="827" spans="1:5" ht="12.75">
      <c r="A827" s="35" t="s">
        <v>57</v>
      </c>
      <c r="E827" s="40" t="s">
        <v>5</v>
      </c>
    </row>
    <row r="828" spans="1:5" ht="12.75">
      <c r="A828" t="s">
        <v>58</v>
      </c>
      <c r="E828" s="39" t="s">
        <v>5</v>
      </c>
    </row>
    <row r="829" spans="1:13" ht="12.75">
      <c r="A829" t="s">
        <v>47</v>
      </c>
      <c r="C829" s="31" t="s">
        <v>665</v>
      </c>
      <c r="E829" s="33" t="s">
        <v>666</v>
      </c>
      <c r="J829" s="32">
        <f>0</f>
      </c>
      <c s="32">
        <f>0</f>
      </c>
      <c s="32">
        <f>0+L830+L834+L838+L842+L846+L850+L854+L858+L862+L866+L870</f>
      </c>
      <c s="32">
        <f>0+M830+M834+M838+M842+M846+M850+M854+M858+M862+M866+M870</f>
      </c>
    </row>
    <row r="830" spans="1:16" ht="25.5">
      <c r="A830" t="s">
        <v>50</v>
      </c>
      <c s="34" t="s">
        <v>667</v>
      </c>
      <c s="34" t="s">
        <v>668</v>
      </c>
      <c s="35" t="s">
        <v>5</v>
      </c>
      <c s="6" t="s">
        <v>669</v>
      </c>
      <c s="36" t="s">
        <v>315</v>
      </c>
      <c s="37">
        <v>17</v>
      </c>
      <c s="36">
        <v>0</v>
      </c>
      <c s="36">
        <f>ROUND(G830*H830,6)</f>
      </c>
      <c r="L830" s="38">
        <v>0</v>
      </c>
      <c s="32">
        <f>ROUND(ROUND(L830,2)*ROUND(G830,3),2)</f>
      </c>
      <c s="36" t="s">
        <v>55</v>
      </c>
      <c>
        <f>(M830*21)/100</f>
      </c>
      <c t="s">
        <v>28</v>
      </c>
    </row>
    <row r="831" spans="1:5" ht="25.5">
      <c r="A831" s="35" t="s">
        <v>56</v>
      </c>
      <c r="E831" s="39" t="s">
        <v>669</v>
      </c>
    </row>
    <row r="832" spans="1:5" ht="12.75">
      <c r="A832" s="35" t="s">
        <v>57</v>
      </c>
      <c r="E832" s="40" t="s">
        <v>5</v>
      </c>
    </row>
    <row r="833" spans="1:5" ht="12.75">
      <c r="A833" t="s">
        <v>58</v>
      </c>
      <c r="E833" s="39" t="s">
        <v>5</v>
      </c>
    </row>
    <row r="834" spans="1:16" ht="12.75">
      <c r="A834" t="s">
        <v>50</v>
      </c>
      <c s="34" t="s">
        <v>670</v>
      </c>
      <c s="34" t="s">
        <v>671</v>
      </c>
      <c s="35" t="s">
        <v>5</v>
      </c>
      <c s="6" t="s">
        <v>672</v>
      </c>
      <c s="36" t="s">
        <v>315</v>
      </c>
      <c s="37">
        <v>11</v>
      </c>
      <c s="36">
        <v>0</v>
      </c>
      <c s="36">
        <f>ROUND(G834*H834,6)</f>
      </c>
      <c r="L834" s="38">
        <v>0</v>
      </c>
      <c s="32">
        <f>ROUND(ROUND(L834,2)*ROUND(G834,3),2)</f>
      </c>
      <c s="36" t="s">
        <v>55</v>
      </c>
      <c>
        <f>(M834*21)/100</f>
      </c>
      <c t="s">
        <v>28</v>
      </c>
    </row>
    <row r="835" spans="1:5" ht="12.75">
      <c r="A835" s="35" t="s">
        <v>56</v>
      </c>
      <c r="E835" s="39" t="s">
        <v>672</v>
      </c>
    </row>
    <row r="836" spans="1:5" ht="12.75">
      <c r="A836" s="35" t="s">
        <v>57</v>
      </c>
      <c r="E836" s="40" t="s">
        <v>5</v>
      </c>
    </row>
    <row r="837" spans="1:5" ht="12.75">
      <c r="A837" t="s">
        <v>58</v>
      </c>
      <c r="E837" s="39" t="s">
        <v>5</v>
      </c>
    </row>
    <row r="838" spans="1:16" ht="12.75">
      <c r="A838" t="s">
        <v>50</v>
      </c>
      <c s="34" t="s">
        <v>673</v>
      </c>
      <c s="34" t="s">
        <v>674</v>
      </c>
      <c s="35" t="s">
        <v>5</v>
      </c>
      <c s="6" t="s">
        <v>675</v>
      </c>
      <c s="36" t="s">
        <v>315</v>
      </c>
      <c s="37">
        <v>25</v>
      </c>
      <c s="36">
        <v>0</v>
      </c>
      <c s="36">
        <f>ROUND(G838*H838,6)</f>
      </c>
      <c r="L838" s="38">
        <v>0</v>
      </c>
      <c s="32">
        <f>ROUND(ROUND(L838,2)*ROUND(G838,3),2)</f>
      </c>
      <c s="36" t="s">
        <v>55</v>
      </c>
      <c>
        <f>(M838*21)/100</f>
      </c>
      <c t="s">
        <v>28</v>
      </c>
    </row>
    <row r="839" spans="1:5" ht="12.75">
      <c r="A839" s="35" t="s">
        <v>56</v>
      </c>
      <c r="E839" s="39" t="s">
        <v>675</v>
      </c>
    </row>
    <row r="840" spans="1:5" ht="12.75">
      <c r="A840" s="35" t="s">
        <v>57</v>
      </c>
      <c r="E840" s="40" t="s">
        <v>5</v>
      </c>
    </row>
    <row r="841" spans="1:5" ht="12.75">
      <c r="A841" t="s">
        <v>58</v>
      </c>
      <c r="E841" s="39" t="s">
        <v>5</v>
      </c>
    </row>
    <row r="842" spans="1:16" ht="12.75">
      <c r="A842" t="s">
        <v>50</v>
      </c>
      <c s="34" t="s">
        <v>676</v>
      </c>
      <c s="34" t="s">
        <v>677</v>
      </c>
      <c s="35" t="s">
        <v>5</v>
      </c>
      <c s="6" t="s">
        <v>678</v>
      </c>
      <c s="36" t="s">
        <v>315</v>
      </c>
      <c s="37">
        <v>20</v>
      </c>
      <c s="36">
        <v>0</v>
      </c>
      <c s="36">
        <f>ROUND(G842*H842,6)</f>
      </c>
      <c r="L842" s="38">
        <v>0</v>
      </c>
      <c s="32">
        <f>ROUND(ROUND(L842,2)*ROUND(G842,3),2)</f>
      </c>
      <c s="36" t="s">
        <v>55</v>
      </c>
      <c>
        <f>(M842*21)/100</f>
      </c>
      <c t="s">
        <v>28</v>
      </c>
    </row>
    <row r="843" spans="1:5" ht="12.75">
      <c r="A843" s="35" t="s">
        <v>56</v>
      </c>
      <c r="E843" s="39" t="s">
        <v>678</v>
      </c>
    </row>
    <row r="844" spans="1:5" ht="12.75">
      <c r="A844" s="35" t="s">
        <v>57</v>
      </c>
      <c r="E844" s="40" t="s">
        <v>5</v>
      </c>
    </row>
    <row r="845" spans="1:5" ht="12.75">
      <c r="A845" t="s">
        <v>58</v>
      </c>
      <c r="E845" s="39" t="s">
        <v>5</v>
      </c>
    </row>
    <row r="846" spans="1:16" ht="25.5">
      <c r="A846" t="s">
        <v>50</v>
      </c>
      <c s="34" t="s">
        <v>679</v>
      </c>
      <c s="34" t="s">
        <v>680</v>
      </c>
      <c s="35" t="s">
        <v>5</v>
      </c>
      <c s="6" t="s">
        <v>681</v>
      </c>
      <c s="36" t="s">
        <v>54</v>
      </c>
      <c s="37">
        <v>1</v>
      </c>
      <c s="36">
        <v>0</v>
      </c>
      <c s="36">
        <f>ROUND(G846*H846,6)</f>
      </c>
      <c r="L846" s="38">
        <v>0</v>
      </c>
      <c s="32">
        <f>ROUND(ROUND(L846,2)*ROUND(G846,3),2)</f>
      </c>
      <c s="36" t="s">
        <v>55</v>
      </c>
      <c>
        <f>(M846*21)/100</f>
      </c>
      <c t="s">
        <v>28</v>
      </c>
    </row>
    <row r="847" spans="1:5" ht="25.5">
      <c r="A847" s="35" t="s">
        <v>56</v>
      </c>
      <c r="E847" s="39" t="s">
        <v>681</v>
      </c>
    </row>
    <row r="848" spans="1:5" ht="12.75">
      <c r="A848" s="35" t="s">
        <v>57</v>
      </c>
      <c r="E848" s="40" t="s">
        <v>5</v>
      </c>
    </row>
    <row r="849" spans="1:5" ht="12.75">
      <c r="A849" t="s">
        <v>58</v>
      </c>
      <c r="E849" s="39" t="s">
        <v>5</v>
      </c>
    </row>
    <row r="850" spans="1:16" ht="25.5">
      <c r="A850" t="s">
        <v>50</v>
      </c>
      <c s="34" t="s">
        <v>682</v>
      </c>
      <c s="34" t="s">
        <v>683</v>
      </c>
      <c s="35" t="s">
        <v>5</v>
      </c>
      <c s="6" t="s">
        <v>684</v>
      </c>
      <c s="36" t="s">
        <v>54</v>
      </c>
      <c s="37">
        <v>1</v>
      </c>
      <c s="36">
        <v>0</v>
      </c>
      <c s="36">
        <f>ROUND(G850*H850,6)</f>
      </c>
      <c r="L850" s="38">
        <v>0</v>
      </c>
      <c s="32">
        <f>ROUND(ROUND(L850,2)*ROUND(G850,3),2)</f>
      </c>
      <c s="36" t="s">
        <v>55</v>
      </c>
      <c>
        <f>(M850*21)/100</f>
      </c>
      <c t="s">
        <v>28</v>
      </c>
    </row>
    <row r="851" spans="1:5" ht="25.5">
      <c r="A851" s="35" t="s">
        <v>56</v>
      </c>
      <c r="E851" s="39" t="s">
        <v>684</v>
      </c>
    </row>
    <row r="852" spans="1:5" ht="12.75">
      <c r="A852" s="35" t="s">
        <v>57</v>
      </c>
      <c r="E852" s="40" t="s">
        <v>5</v>
      </c>
    </row>
    <row r="853" spans="1:5" ht="12.75">
      <c r="A853" t="s">
        <v>58</v>
      </c>
      <c r="E853" s="39" t="s">
        <v>5</v>
      </c>
    </row>
    <row r="854" spans="1:16" ht="12.75">
      <c r="A854" t="s">
        <v>50</v>
      </c>
      <c s="34" t="s">
        <v>685</v>
      </c>
      <c s="34" t="s">
        <v>686</v>
      </c>
      <c s="35" t="s">
        <v>5</v>
      </c>
      <c s="6" t="s">
        <v>687</v>
      </c>
      <c s="36" t="s">
        <v>54</v>
      </c>
      <c s="37">
        <v>1</v>
      </c>
      <c s="36">
        <v>0</v>
      </c>
      <c s="36">
        <f>ROUND(G854*H854,6)</f>
      </c>
      <c r="L854" s="38">
        <v>0</v>
      </c>
      <c s="32">
        <f>ROUND(ROUND(L854,2)*ROUND(G854,3),2)</f>
      </c>
      <c s="36" t="s">
        <v>55</v>
      </c>
      <c>
        <f>(M854*21)/100</f>
      </c>
      <c t="s">
        <v>28</v>
      </c>
    </row>
    <row r="855" spans="1:5" ht="12.75">
      <c r="A855" s="35" t="s">
        <v>56</v>
      </c>
      <c r="E855" s="39" t="s">
        <v>687</v>
      </c>
    </row>
    <row r="856" spans="1:5" ht="12.75">
      <c r="A856" s="35" t="s">
        <v>57</v>
      </c>
      <c r="E856" s="40" t="s">
        <v>5</v>
      </c>
    </row>
    <row r="857" spans="1:5" ht="12.75">
      <c r="A857" t="s">
        <v>58</v>
      </c>
      <c r="E857" s="39" t="s">
        <v>5</v>
      </c>
    </row>
    <row r="858" spans="1:16" ht="12.75">
      <c r="A858" t="s">
        <v>50</v>
      </c>
      <c s="34" t="s">
        <v>688</v>
      </c>
      <c s="34" t="s">
        <v>689</v>
      </c>
      <c s="35" t="s">
        <v>5</v>
      </c>
      <c s="6" t="s">
        <v>690</v>
      </c>
      <c s="36" t="s">
        <v>54</v>
      </c>
      <c s="37">
        <v>1</v>
      </c>
      <c s="36">
        <v>0</v>
      </c>
      <c s="36">
        <f>ROUND(G858*H858,6)</f>
      </c>
      <c r="L858" s="38">
        <v>0</v>
      </c>
      <c s="32">
        <f>ROUND(ROUND(L858,2)*ROUND(G858,3),2)</f>
      </c>
      <c s="36" t="s">
        <v>55</v>
      </c>
      <c>
        <f>(M858*21)/100</f>
      </c>
      <c t="s">
        <v>28</v>
      </c>
    </row>
    <row r="859" spans="1:5" ht="12.75">
      <c r="A859" s="35" t="s">
        <v>56</v>
      </c>
      <c r="E859" s="39" t="s">
        <v>690</v>
      </c>
    </row>
    <row r="860" spans="1:5" ht="12.75">
      <c r="A860" s="35" t="s">
        <v>57</v>
      </c>
      <c r="E860" s="40" t="s">
        <v>5</v>
      </c>
    </row>
    <row r="861" spans="1:5" ht="12.75">
      <c r="A861" t="s">
        <v>58</v>
      </c>
      <c r="E861" s="39" t="s">
        <v>5</v>
      </c>
    </row>
    <row r="862" spans="1:16" ht="25.5">
      <c r="A862" t="s">
        <v>50</v>
      </c>
      <c s="34" t="s">
        <v>691</v>
      </c>
      <c s="34" t="s">
        <v>692</v>
      </c>
      <c s="35" t="s">
        <v>5</v>
      </c>
      <c s="6" t="s">
        <v>693</v>
      </c>
      <c s="36" t="s">
        <v>54</v>
      </c>
      <c s="37">
        <v>1</v>
      </c>
      <c s="36">
        <v>0</v>
      </c>
      <c s="36">
        <f>ROUND(G862*H862,6)</f>
      </c>
      <c r="L862" s="38">
        <v>0</v>
      </c>
      <c s="32">
        <f>ROUND(ROUND(L862,2)*ROUND(G862,3),2)</f>
      </c>
      <c s="36" t="s">
        <v>55</v>
      </c>
      <c>
        <f>(M862*21)/100</f>
      </c>
      <c t="s">
        <v>28</v>
      </c>
    </row>
    <row r="863" spans="1:5" ht="25.5">
      <c r="A863" s="35" t="s">
        <v>56</v>
      </c>
      <c r="E863" s="39" t="s">
        <v>693</v>
      </c>
    </row>
    <row r="864" spans="1:5" ht="12.75">
      <c r="A864" s="35" t="s">
        <v>57</v>
      </c>
      <c r="E864" s="40" t="s">
        <v>5</v>
      </c>
    </row>
    <row r="865" spans="1:5" ht="12.75">
      <c r="A865" t="s">
        <v>58</v>
      </c>
      <c r="E865" s="39" t="s">
        <v>5</v>
      </c>
    </row>
    <row r="866" spans="1:16" ht="25.5">
      <c r="A866" t="s">
        <v>50</v>
      </c>
      <c s="34" t="s">
        <v>694</v>
      </c>
      <c s="34" t="s">
        <v>695</v>
      </c>
      <c s="35" t="s">
        <v>5</v>
      </c>
      <c s="6" t="s">
        <v>696</v>
      </c>
      <c s="36" t="s">
        <v>54</v>
      </c>
      <c s="37">
        <v>1</v>
      </c>
      <c s="36">
        <v>0</v>
      </c>
      <c s="36">
        <f>ROUND(G866*H866,6)</f>
      </c>
      <c r="L866" s="38">
        <v>0</v>
      </c>
      <c s="32">
        <f>ROUND(ROUND(L866,2)*ROUND(G866,3),2)</f>
      </c>
      <c s="36" t="s">
        <v>55</v>
      </c>
      <c>
        <f>(M866*21)/100</f>
      </c>
      <c t="s">
        <v>28</v>
      </c>
    </row>
    <row r="867" spans="1:5" ht="38.25">
      <c r="A867" s="35" t="s">
        <v>56</v>
      </c>
      <c r="E867" s="39" t="s">
        <v>697</v>
      </c>
    </row>
    <row r="868" spans="1:5" ht="12.75">
      <c r="A868" s="35" t="s">
        <v>57</v>
      </c>
      <c r="E868" s="40" t="s">
        <v>5</v>
      </c>
    </row>
    <row r="869" spans="1:5" ht="12.75">
      <c r="A869" t="s">
        <v>58</v>
      </c>
      <c r="E869" s="39" t="s">
        <v>5</v>
      </c>
    </row>
    <row r="870" spans="1:16" ht="12.75">
      <c r="A870" t="s">
        <v>50</v>
      </c>
      <c s="34" t="s">
        <v>698</v>
      </c>
      <c s="34" t="s">
        <v>699</v>
      </c>
      <c s="35" t="s">
        <v>5</v>
      </c>
      <c s="6" t="s">
        <v>700</v>
      </c>
      <c s="36" t="s">
        <v>315</v>
      </c>
      <c s="37">
        <v>11</v>
      </c>
      <c s="36">
        <v>0</v>
      </c>
      <c s="36">
        <f>ROUND(G870*H870,6)</f>
      </c>
      <c r="L870" s="38">
        <v>0</v>
      </c>
      <c s="32">
        <f>ROUND(ROUND(L870,2)*ROUND(G870,3),2)</f>
      </c>
      <c s="36" t="s">
        <v>55</v>
      </c>
      <c>
        <f>(M870*21)/100</f>
      </c>
      <c t="s">
        <v>28</v>
      </c>
    </row>
    <row r="871" spans="1:5" ht="12.75">
      <c r="A871" s="35" t="s">
        <v>56</v>
      </c>
      <c r="E871" s="39" t="s">
        <v>700</v>
      </c>
    </row>
    <row r="872" spans="1:5" ht="12.75">
      <c r="A872" s="35" t="s">
        <v>57</v>
      </c>
      <c r="E872" s="40" t="s">
        <v>5</v>
      </c>
    </row>
    <row r="873" spans="1:5" ht="12.75">
      <c r="A873" t="s">
        <v>58</v>
      </c>
      <c r="E873" s="39" t="s">
        <v>5</v>
      </c>
    </row>
    <row r="874" spans="1:13" ht="12.75">
      <c r="A874" t="s">
        <v>47</v>
      </c>
      <c r="C874" s="31" t="s">
        <v>701</v>
      </c>
      <c r="E874" s="33" t="s">
        <v>702</v>
      </c>
      <c r="J874" s="32">
        <f>0</f>
      </c>
      <c s="32">
        <f>0</f>
      </c>
      <c s="32">
        <f>0+L875+L879+L883+L887+L891+L895+L899</f>
      </c>
      <c s="32">
        <f>0+M875+M879+M883+M887+M891+M895+M899</f>
      </c>
    </row>
    <row r="875" spans="1:16" ht="12.75">
      <c r="A875" t="s">
        <v>50</v>
      </c>
      <c s="34" t="s">
        <v>703</v>
      </c>
      <c s="34" t="s">
        <v>704</v>
      </c>
      <c s="35" t="s">
        <v>5</v>
      </c>
      <c s="6" t="s">
        <v>705</v>
      </c>
      <c s="36" t="s">
        <v>54</v>
      </c>
      <c s="37">
        <v>2</v>
      </c>
      <c s="36">
        <v>0</v>
      </c>
      <c s="36">
        <f>ROUND(G875*H875,6)</f>
      </c>
      <c r="L875" s="38">
        <v>0</v>
      </c>
      <c s="32">
        <f>ROUND(ROUND(L875,2)*ROUND(G875,3),2)</f>
      </c>
      <c s="36" t="s">
        <v>55</v>
      </c>
      <c>
        <f>(M875*21)/100</f>
      </c>
      <c t="s">
        <v>28</v>
      </c>
    </row>
    <row r="876" spans="1:5" ht="12.75">
      <c r="A876" s="35" t="s">
        <v>56</v>
      </c>
      <c r="E876" s="39" t="s">
        <v>705</v>
      </c>
    </row>
    <row r="877" spans="1:5" ht="12.75">
      <c r="A877" s="35" t="s">
        <v>57</v>
      </c>
      <c r="E877" s="40" t="s">
        <v>5</v>
      </c>
    </row>
    <row r="878" spans="1:5" ht="12.75">
      <c r="A878" t="s">
        <v>58</v>
      </c>
      <c r="E878" s="39" t="s">
        <v>5</v>
      </c>
    </row>
    <row r="879" spans="1:16" ht="12.75">
      <c r="A879" t="s">
        <v>50</v>
      </c>
      <c s="34" t="s">
        <v>706</v>
      </c>
      <c s="34" t="s">
        <v>707</v>
      </c>
      <c s="35" t="s">
        <v>5</v>
      </c>
      <c s="6" t="s">
        <v>708</v>
      </c>
      <c s="36" t="s">
        <v>54</v>
      </c>
      <c s="37">
        <v>2</v>
      </c>
      <c s="36">
        <v>0</v>
      </c>
      <c s="36">
        <f>ROUND(G879*H879,6)</f>
      </c>
      <c r="L879" s="38">
        <v>0</v>
      </c>
      <c s="32">
        <f>ROUND(ROUND(L879,2)*ROUND(G879,3),2)</f>
      </c>
      <c s="36" t="s">
        <v>55</v>
      </c>
      <c>
        <f>(M879*21)/100</f>
      </c>
      <c t="s">
        <v>28</v>
      </c>
    </row>
    <row r="880" spans="1:5" ht="12.75">
      <c r="A880" s="35" t="s">
        <v>56</v>
      </c>
      <c r="E880" s="39" t="s">
        <v>708</v>
      </c>
    </row>
    <row r="881" spans="1:5" ht="12.75">
      <c r="A881" s="35" t="s">
        <v>57</v>
      </c>
      <c r="E881" s="40" t="s">
        <v>5</v>
      </c>
    </row>
    <row r="882" spans="1:5" ht="12.75">
      <c r="A882" t="s">
        <v>58</v>
      </c>
      <c r="E882" s="39" t="s">
        <v>5</v>
      </c>
    </row>
    <row r="883" spans="1:16" ht="12.75">
      <c r="A883" t="s">
        <v>50</v>
      </c>
      <c s="34" t="s">
        <v>709</v>
      </c>
      <c s="34" t="s">
        <v>710</v>
      </c>
      <c s="35" t="s">
        <v>5</v>
      </c>
      <c s="6" t="s">
        <v>711</v>
      </c>
      <c s="36" t="s">
        <v>54</v>
      </c>
      <c s="37">
        <v>1</v>
      </c>
      <c s="36">
        <v>0</v>
      </c>
      <c s="36">
        <f>ROUND(G883*H883,6)</f>
      </c>
      <c r="L883" s="38">
        <v>0</v>
      </c>
      <c s="32">
        <f>ROUND(ROUND(L883,2)*ROUND(G883,3),2)</f>
      </c>
      <c s="36" t="s">
        <v>55</v>
      </c>
      <c>
        <f>(M883*21)/100</f>
      </c>
      <c t="s">
        <v>28</v>
      </c>
    </row>
    <row r="884" spans="1:5" ht="12.75">
      <c r="A884" s="35" t="s">
        <v>56</v>
      </c>
      <c r="E884" s="39" t="s">
        <v>711</v>
      </c>
    </row>
    <row r="885" spans="1:5" ht="12.75">
      <c r="A885" s="35" t="s">
        <v>57</v>
      </c>
      <c r="E885" s="40" t="s">
        <v>5</v>
      </c>
    </row>
    <row r="886" spans="1:5" ht="12.75">
      <c r="A886" t="s">
        <v>58</v>
      </c>
      <c r="E886" s="39" t="s">
        <v>5</v>
      </c>
    </row>
    <row r="887" spans="1:16" ht="12.75">
      <c r="A887" t="s">
        <v>50</v>
      </c>
      <c s="34" t="s">
        <v>712</v>
      </c>
      <c s="34" t="s">
        <v>713</v>
      </c>
      <c s="35" t="s">
        <v>5</v>
      </c>
      <c s="6" t="s">
        <v>714</v>
      </c>
      <c s="36" t="s">
        <v>54</v>
      </c>
      <c s="37">
        <v>1</v>
      </c>
      <c s="36">
        <v>0</v>
      </c>
      <c s="36">
        <f>ROUND(G887*H887,6)</f>
      </c>
      <c r="L887" s="38">
        <v>0</v>
      </c>
      <c s="32">
        <f>ROUND(ROUND(L887,2)*ROUND(G887,3),2)</f>
      </c>
      <c s="36" t="s">
        <v>55</v>
      </c>
      <c>
        <f>(M887*21)/100</f>
      </c>
      <c t="s">
        <v>28</v>
      </c>
    </row>
    <row r="888" spans="1:5" ht="12.75">
      <c r="A888" s="35" t="s">
        <v>56</v>
      </c>
      <c r="E888" s="39" t="s">
        <v>714</v>
      </c>
    </row>
    <row r="889" spans="1:5" ht="12.75">
      <c r="A889" s="35" t="s">
        <v>57</v>
      </c>
      <c r="E889" s="40" t="s">
        <v>5</v>
      </c>
    </row>
    <row r="890" spans="1:5" ht="12.75">
      <c r="A890" t="s">
        <v>58</v>
      </c>
      <c r="E890" s="39" t="s">
        <v>5</v>
      </c>
    </row>
    <row r="891" spans="1:16" ht="12.75">
      <c r="A891" t="s">
        <v>50</v>
      </c>
      <c s="34" t="s">
        <v>715</v>
      </c>
      <c s="34" t="s">
        <v>716</v>
      </c>
      <c s="35" t="s">
        <v>5</v>
      </c>
      <c s="6" t="s">
        <v>717</v>
      </c>
      <c s="36" t="s">
        <v>54</v>
      </c>
      <c s="37">
        <v>1</v>
      </c>
      <c s="36">
        <v>0</v>
      </c>
      <c s="36">
        <f>ROUND(G891*H891,6)</f>
      </c>
      <c r="L891" s="38">
        <v>0</v>
      </c>
      <c s="32">
        <f>ROUND(ROUND(L891,2)*ROUND(G891,3),2)</f>
      </c>
      <c s="36" t="s">
        <v>55</v>
      </c>
      <c>
        <f>(M891*21)/100</f>
      </c>
      <c t="s">
        <v>28</v>
      </c>
    </row>
    <row r="892" spans="1:5" ht="12.75">
      <c r="A892" s="35" t="s">
        <v>56</v>
      </c>
      <c r="E892" s="39" t="s">
        <v>717</v>
      </c>
    </row>
    <row r="893" spans="1:5" ht="12.75">
      <c r="A893" s="35" t="s">
        <v>57</v>
      </c>
      <c r="E893" s="40" t="s">
        <v>5</v>
      </c>
    </row>
    <row r="894" spans="1:5" ht="12.75">
      <c r="A894" t="s">
        <v>58</v>
      </c>
      <c r="E894" s="39" t="s">
        <v>5</v>
      </c>
    </row>
    <row r="895" spans="1:16" ht="12.75">
      <c r="A895" t="s">
        <v>50</v>
      </c>
      <c s="34" t="s">
        <v>718</v>
      </c>
      <c s="34" t="s">
        <v>719</v>
      </c>
      <c s="35" t="s">
        <v>5</v>
      </c>
      <c s="6" t="s">
        <v>720</v>
      </c>
      <c s="36" t="s">
        <v>72</v>
      </c>
      <c s="37">
        <v>1</v>
      </c>
      <c s="36">
        <v>0</v>
      </c>
      <c s="36">
        <f>ROUND(G895*H895,6)</f>
      </c>
      <c r="L895" s="38">
        <v>0</v>
      </c>
      <c s="32">
        <f>ROUND(ROUND(L895,2)*ROUND(G895,3),2)</f>
      </c>
      <c s="36" t="s">
        <v>55</v>
      </c>
      <c>
        <f>(M895*21)/100</f>
      </c>
      <c t="s">
        <v>28</v>
      </c>
    </row>
    <row r="896" spans="1:5" ht="12.75">
      <c r="A896" s="35" t="s">
        <v>56</v>
      </c>
      <c r="E896" s="39" t="s">
        <v>720</v>
      </c>
    </row>
    <row r="897" spans="1:5" ht="12.75">
      <c r="A897" s="35" t="s">
        <v>57</v>
      </c>
      <c r="E897" s="40" t="s">
        <v>5</v>
      </c>
    </row>
    <row r="898" spans="1:5" ht="12.75">
      <c r="A898" t="s">
        <v>58</v>
      </c>
      <c r="E898" s="39" t="s">
        <v>5</v>
      </c>
    </row>
    <row r="899" spans="1:16" ht="12.75">
      <c r="A899" t="s">
        <v>50</v>
      </c>
      <c s="34" t="s">
        <v>721</v>
      </c>
      <c s="34" t="s">
        <v>722</v>
      </c>
      <c s="35" t="s">
        <v>5</v>
      </c>
      <c s="6" t="s">
        <v>723</v>
      </c>
      <c s="36" t="s">
        <v>68</v>
      </c>
      <c s="37">
        <v>60</v>
      </c>
      <c s="36">
        <v>0</v>
      </c>
      <c s="36">
        <f>ROUND(G899*H899,6)</f>
      </c>
      <c r="L899" s="38">
        <v>0</v>
      </c>
      <c s="32">
        <f>ROUND(ROUND(L899,2)*ROUND(G899,3),2)</f>
      </c>
      <c s="36" t="s">
        <v>55</v>
      </c>
      <c>
        <f>(M899*21)/100</f>
      </c>
      <c t="s">
        <v>28</v>
      </c>
    </row>
    <row r="900" spans="1:5" ht="12.75">
      <c r="A900" s="35" t="s">
        <v>56</v>
      </c>
      <c r="E900" s="39" t="s">
        <v>723</v>
      </c>
    </row>
    <row r="901" spans="1:5" ht="12.75">
      <c r="A901" s="35" t="s">
        <v>57</v>
      </c>
      <c r="E901" s="40" t="s">
        <v>5</v>
      </c>
    </row>
    <row r="902" spans="1:5" ht="12.75">
      <c r="A902" t="s">
        <v>58</v>
      </c>
      <c r="E902" s="39" t="s">
        <v>5</v>
      </c>
    </row>
    <row r="903" spans="1:13" ht="12.75">
      <c r="A903" t="s">
        <v>47</v>
      </c>
      <c r="C903" s="31" t="s">
        <v>724</v>
      </c>
      <c r="E903" s="33" t="s">
        <v>725</v>
      </c>
      <c r="J903" s="32">
        <f>0</f>
      </c>
      <c s="32">
        <f>0</f>
      </c>
      <c s="32">
        <f>0+L904</f>
      </c>
      <c s="32">
        <f>0+M904</f>
      </c>
    </row>
    <row r="904" spans="1:16" ht="25.5">
      <c r="A904" t="s">
        <v>50</v>
      </c>
      <c s="34" t="s">
        <v>726</v>
      </c>
      <c s="34" t="s">
        <v>727</v>
      </c>
      <c s="35" t="s">
        <v>5</v>
      </c>
      <c s="6" t="s">
        <v>728</v>
      </c>
      <c s="36" t="s">
        <v>54</v>
      </c>
      <c s="37">
        <v>3</v>
      </c>
      <c s="36">
        <v>0</v>
      </c>
      <c s="36">
        <f>ROUND(G904*H904,6)</f>
      </c>
      <c r="L904" s="38">
        <v>0</v>
      </c>
      <c s="32">
        <f>ROUND(ROUND(L904,2)*ROUND(G904,3),2)</f>
      </c>
      <c s="36" t="s">
        <v>55</v>
      </c>
      <c>
        <f>(M904*21)/100</f>
      </c>
      <c t="s">
        <v>28</v>
      </c>
    </row>
    <row r="905" spans="1:5" ht="25.5">
      <c r="A905" s="35" t="s">
        <v>56</v>
      </c>
      <c r="E905" s="39" t="s">
        <v>728</v>
      </c>
    </row>
    <row r="906" spans="1:5" ht="12.75">
      <c r="A906" s="35" t="s">
        <v>57</v>
      </c>
      <c r="E906" s="40" t="s">
        <v>5</v>
      </c>
    </row>
    <row r="907" spans="1:5" ht="12.75">
      <c r="A907" t="s">
        <v>58</v>
      </c>
      <c r="E907" s="39" t="s">
        <v>5</v>
      </c>
    </row>
    <row r="908" spans="1:13" ht="12.75">
      <c r="A908" t="s">
        <v>47</v>
      </c>
      <c r="C908" s="31" t="s">
        <v>729</v>
      </c>
      <c r="E908" s="33" t="s">
        <v>730</v>
      </c>
      <c r="J908" s="32">
        <f>0</f>
      </c>
      <c s="32">
        <f>0</f>
      </c>
      <c s="32">
        <f>0+L909</f>
      </c>
      <c s="32">
        <f>0+M909</f>
      </c>
    </row>
    <row r="909" spans="1:16" ht="12.75">
      <c r="A909" t="s">
        <v>50</v>
      </c>
      <c s="34" t="s">
        <v>731</v>
      </c>
      <c s="34" t="s">
        <v>732</v>
      </c>
      <c s="35" t="s">
        <v>5</v>
      </c>
      <c s="6" t="s">
        <v>733</v>
      </c>
      <c s="36" t="s">
        <v>54</v>
      </c>
      <c s="37">
        <v>2</v>
      </c>
      <c s="36">
        <v>0</v>
      </c>
      <c s="36">
        <f>ROUND(G909*H909,6)</f>
      </c>
      <c r="L909" s="38">
        <v>0</v>
      </c>
      <c s="32">
        <f>ROUND(ROUND(L909,2)*ROUND(G909,3),2)</f>
      </c>
      <c s="36" t="s">
        <v>55</v>
      </c>
      <c>
        <f>(M909*21)/100</f>
      </c>
      <c t="s">
        <v>28</v>
      </c>
    </row>
    <row r="910" spans="1:5" ht="12.75">
      <c r="A910" s="35" t="s">
        <v>56</v>
      </c>
      <c r="E910" s="39" t="s">
        <v>733</v>
      </c>
    </row>
    <row r="911" spans="1:5" ht="12.75">
      <c r="A911" s="35" t="s">
        <v>57</v>
      </c>
      <c r="E911" s="40" t="s">
        <v>5</v>
      </c>
    </row>
    <row r="912" spans="1:5" ht="12.75">
      <c r="A912" t="s">
        <v>58</v>
      </c>
      <c r="E9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2448</v>
      </c>
      <c r="E8" s="30" t="s">
        <v>2447</v>
      </c>
      <c r="J8" s="29">
        <f>0+J9+J14+J111+J116+J137+J154+J171+J176+J185</f>
      </c>
      <c s="29">
        <f>0+K9+K14+K111+K116+K137+K154+K171+K176+K185</f>
      </c>
      <c s="29">
        <f>0+L9+L14+L111+L116+L137+L154+L171+L176+L185</f>
      </c>
      <c s="29">
        <f>0+M9+M14+M111+M116+M137+M154+M171+M176+M185</f>
      </c>
    </row>
    <row r="9" spans="1:13" ht="12.75">
      <c r="A9" t="s">
        <v>47</v>
      </c>
      <c r="C9" s="31" t="s">
        <v>673</v>
      </c>
      <c r="E9" s="33" t="s">
        <v>1373</v>
      </c>
      <c r="J9" s="32">
        <f>0</f>
      </c>
      <c s="32">
        <f>0</f>
      </c>
      <c s="32">
        <f>0+L10</f>
      </c>
      <c s="32">
        <f>0+M10</f>
      </c>
    </row>
    <row r="10" spans="1:16" ht="12.75">
      <c r="A10" t="s">
        <v>50</v>
      </c>
      <c s="34" t="s">
        <v>80</v>
      </c>
      <c s="34" t="s">
        <v>2101</v>
      </c>
      <c s="35" t="s">
        <v>5</v>
      </c>
      <c s="6" t="s">
        <v>2102</v>
      </c>
      <c s="36" t="s">
        <v>459</v>
      </c>
      <c s="37">
        <v>3.72</v>
      </c>
      <c s="36">
        <v>0.038</v>
      </c>
      <c s="36">
        <f>ROUND(G10*H10,6)</f>
      </c>
      <c r="L10" s="38">
        <v>0</v>
      </c>
      <c s="32">
        <f>ROUND(ROUND(L10,2)*ROUND(G10,3),2)</f>
      </c>
      <c s="36" t="s">
        <v>55</v>
      </c>
      <c>
        <f>(M10*21)/100</f>
      </c>
      <c t="s">
        <v>28</v>
      </c>
    </row>
    <row r="11" spans="1:5" ht="12.75">
      <c r="A11" s="35" t="s">
        <v>56</v>
      </c>
      <c r="E11" s="39" t="s">
        <v>2102</v>
      </c>
    </row>
    <row r="12" spans="1:5" ht="38.25">
      <c r="A12" s="35" t="s">
        <v>57</v>
      </c>
      <c r="E12" s="40" t="s">
        <v>2449</v>
      </c>
    </row>
    <row r="13" spans="1:5" ht="12.75">
      <c r="A13" t="s">
        <v>58</v>
      </c>
      <c r="E13" s="39" t="s">
        <v>5</v>
      </c>
    </row>
    <row r="14" spans="1:13" ht="12.75">
      <c r="A14" t="s">
        <v>47</v>
      </c>
      <c r="C14" s="31" t="s">
        <v>1202</v>
      </c>
      <c r="E14" s="33" t="s">
        <v>1203</v>
      </c>
      <c r="J14" s="32">
        <f>0</f>
      </c>
      <c s="32">
        <f>0</f>
      </c>
      <c s="32">
        <f>0+L15+L19+L23+L27+L31+L35+L39+L43+L47+L51+L55+L59+L63+L67+L71+L75+L79+L83+L87+L91+L95+L99+L103+L107</f>
      </c>
      <c s="32">
        <f>0+M15+M19+M23+M27+M31+M35+M39+M43+M47+M51+M55+M59+M63+M67+M71+M75+M79+M83+M87+M91+M95+M99+M103+M107</f>
      </c>
    </row>
    <row r="15" spans="1:16" ht="12.75">
      <c r="A15" t="s">
        <v>50</v>
      </c>
      <c s="34" t="s">
        <v>546</v>
      </c>
      <c s="34" t="s">
        <v>2217</v>
      </c>
      <c s="35" t="s">
        <v>5</v>
      </c>
      <c s="6" t="s">
        <v>2218</v>
      </c>
      <c s="36" t="s">
        <v>91</v>
      </c>
      <c s="37">
        <v>4</v>
      </c>
      <c s="36">
        <v>0.000108</v>
      </c>
      <c s="36">
        <f>ROUND(G15*H15,6)</f>
      </c>
      <c r="L15" s="38">
        <v>0</v>
      </c>
      <c s="32">
        <f>ROUND(ROUND(L15,2)*ROUND(G15,3),2)</f>
      </c>
      <c s="36" t="s">
        <v>761</v>
      </c>
      <c>
        <f>(M15*21)/100</f>
      </c>
      <c t="s">
        <v>28</v>
      </c>
    </row>
    <row r="16" spans="1:5" ht="12.75">
      <c r="A16" s="35" t="s">
        <v>56</v>
      </c>
      <c r="E16" s="39" t="s">
        <v>2218</v>
      </c>
    </row>
    <row r="17" spans="1:5" ht="12.75">
      <c r="A17" s="35" t="s">
        <v>57</v>
      </c>
      <c r="E17" s="40" t="s">
        <v>5</v>
      </c>
    </row>
    <row r="18" spans="1:5" ht="12.75">
      <c r="A18" t="s">
        <v>58</v>
      </c>
      <c r="E18" s="39" t="s">
        <v>5</v>
      </c>
    </row>
    <row r="19" spans="1:16" ht="25.5">
      <c r="A19" t="s">
        <v>50</v>
      </c>
      <c s="34" t="s">
        <v>549</v>
      </c>
      <c s="34" t="s">
        <v>2450</v>
      </c>
      <c s="35" t="s">
        <v>5</v>
      </c>
      <c s="6" t="s">
        <v>2451</v>
      </c>
      <c s="36" t="s">
        <v>68</v>
      </c>
      <c s="37">
        <v>1</v>
      </c>
      <c s="36">
        <v>0.002698</v>
      </c>
      <c s="36">
        <f>ROUND(G19*H19,6)</f>
      </c>
      <c r="L19" s="38">
        <v>0</v>
      </c>
      <c s="32">
        <f>ROUND(ROUND(L19,2)*ROUND(G19,3),2)</f>
      </c>
      <c s="36" t="s">
        <v>761</v>
      </c>
      <c>
        <f>(M19*21)/100</f>
      </c>
      <c t="s">
        <v>28</v>
      </c>
    </row>
    <row r="20" spans="1:5" ht="25.5">
      <c r="A20" s="35" t="s">
        <v>56</v>
      </c>
      <c r="E20" s="39" t="s">
        <v>2451</v>
      </c>
    </row>
    <row r="21" spans="1:5" ht="12.75">
      <c r="A21" s="35" t="s">
        <v>57</v>
      </c>
      <c r="E21" s="40" t="s">
        <v>5</v>
      </c>
    </row>
    <row r="22" spans="1:5" ht="12.75">
      <c r="A22" t="s">
        <v>58</v>
      </c>
      <c r="E22" s="39" t="s">
        <v>5</v>
      </c>
    </row>
    <row r="23" spans="1:16" ht="25.5">
      <c r="A23" t="s">
        <v>50</v>
      </c>
      <c s="34" t="s">
        <v>550</v>
      </c>
      <c s="34" t="s">
        <v>2452</v>
      </c>
      <c s="35" t="s">
        <v>5</v>
      </c>
      <c s="6" t="s">
        <v>2453</v>
      </c>
      <c s="36" t="s">
        <v>68</v>
      </c>
      <c s="37">
        <v>6</v>
      </c>
      <c s="36">
        <v>0.004934</v>
      </c>
      <c s="36">
        <f>ROUND(G23*H23,6)</f>
      </c>
      <c r="L23" s="38">
        <v>0</v>
      </c>
      <c s="32">
        <f>ROUND(ROUND(L23,2)*ROUND(G23,3),2)</f>
      </c>
      <c s="36" t="s">
        <v>761</v>
      </c>
      <c>
        <f>(M23*21)/100</f>
      </c>
      <c t="s">
        <v>28</v>
      </c>
    </row>
    <row r="24" spans="1:5" ht="25.5">
      <c r="A24" s="35" t="s">
        <v>56</v>
      </c>
      <c r="E24" s="39" t="s">
        <v>2453</v>
      </c>
    </row>
    <row r="25" spans="1:5" ht="12.75">
      <c r="A25" s="35" t="s">
        <v>57</v>
      </c>
      <c r="E25" s="40" t="s">
        <v>5</v>
      </c>
    </row>
    <row r="26" spans="1:5" ht="12.75">
      <c r="A26" t="s">
        <v>58</v>
      </c>
      <c r="E26" s="39" t="s">
        <v>5</v>
      </c>
    </row>
    <row r="27" spans="1:16" ht="12.75">
      <c r="A27" t="s">
        <v>50</v>
      </c>
      <c s="34" t="s">
        <v>553</v>
      </c>
      <c s="34" t="s">
        <v>2454</v>
      </c>
      <c s="35" t="s">
        <v>5</v>
      </c>
      <c s="6" t="s">
        <v>2455</v>
      </c>
      <c s="36" t="s">
        <v>68</v>
      </c>
      <c s="37">
        <v>2</v>
      </c>
      <c s="36">
        <v>0.003776</v>
      </c>
      <c s="36">
        <f>ROUND(G27*H27,6)</f>
      </c>
      <c r="L27" s="38">
        <v>0</v>
      </c>
      <c s="32">
        <f>ROUND(ROUND(L27,2)*ROUND(G27,3),2)</f>
      </c>
      <c s="36" t="s">
        <v>761</v>
      </c>
      <c>
        <f>(M27*21)/100</f>
      </c>
      <c t="s">
        <v>28</v>
      </c>
    </row>
    <row r="28" spans="1:5" ht="12.75">
      <c r="A28" s="35" t="s">
        <v>56</v>
      </c>
      <c r="E28" s="39" t="s">
        <v>2455</v>
      </c>
    </row>
    <row r="29" spans="1:5" ht="12.75">
      <c r="A29" s="35" t="s">
        <v>57</v>
      </c>
      <c r="E29" s="40" t="s">
        <v>5</v>
      </c>
    </row>
    <row r="30" spans="1:5" ht="12.75">
      <c r="A30" t="s">
        <v>58</v>
      </c>
      <c r="E30" s="39" t="s">
        <v>5</v>
      </c>
    </row>
    <row r="31" spans="1:16" ht="12.75">
      <c r="A31" t="s">
        <v>50</v>
      </c>
      <c s="34" t="s">
        <v>554</v>
      </c>
      <c s="34" t="s">
        <v>2456</v>
      </c>
      <c s="35" t="s">
        <v>5</v>
      </c>
      <c s="6" t="s">
        <v>2457</v>
      </c>
      <c s="36" t="s">
        <v>68</v>
      </c>
      <c s="37">
        <v>6</v>
      </c>
      <c s="36">
        <v>0.00468</v>
      </c>
      <c s="36">
        <f>ROUND(G31*H31,6)</f>
      </c>
      <c r="L31" s="38">
        <v>0</v>
      </c>
      <c s="32">
        <f>ROUND(ROUND(L31,2)*ROUND(G31,3),2)</f>
      </c>
      <c s="36" t="s">
        <v>761</v>
      </c>
      <c>
        <f>(M31*21)/100</f>
      </c>
      <c t="s">
        <v>28</v>
      </c>
    </row>
    <row r="32" spans="1:5" ht="12.75">
      <c r="A32" s="35" t="s">
        <v>56</v>
      </c>
      <c r="E32" s="39" t="s">
        <v>2457</v>
      </c>
    </row>
    <row r="33" spans="1:5" ht="12.75">
      <c r="A33" s="35" t="s">
        <v>57</v>
      </c>
      <c r="E33" s="40" t="s">
        <v>5</v>
      </c>
    </row>
    <row r="34" spans="1:5" ht="12.75">
      <c r="A34" t="s">
        <v>58</v>
      </c>
      <c r="E34" s="39" t="s">
        <v>5</v>
      </c>
    </row>
    <row r="35" spans="1:16" ht="12.75">
      <c r="A35" t="s">
        <v>50</v>
      </c>
      <c s="34" t="s">
        <v>557</v>
      </c>
      <c s="34" t="s">
        <v>2458</v>
      </c>
      <c s="35" t="s">
        <v>5</v>
      </c>
      <c s="6" t="s">
        <v>2459</v>
      </c>
      <c s="36" t="s">
        <v>91</v>
      </c>
      <c s="37">
        <v>5</v>
      </c>
      <c s="36">
        <v>0.00338</v>
      </c>
      <c s="36">
        <f>ROUND(G35*H35,6)</f>
      </c>
      <c r="L35" s="38">
        <v>0</v>
      </c>
      <c s="32">
        <f>ROUND(ROUND(L35,2)*ROUND(G35,3),2)</f>
      </c>
      <c s="36" t="s">
        <v>761</v>
      </c>
      <c>
        <f>(M35*21)/100</f>
      </c>
      <c t="s">
        <v>28</v>
      </c>
    </row>
    <row r="36" spans="1:5" ht="12.75">
      <c r="A36" s="35" t="s">
        <v>56</v>
      </c>
      <c r="E36" s="39" t="s">
        <v>2459</v>
      </c>
    </row>
    <row r="37" spans="1:5" ht="12.75">
      <c r="A37" s="35" t="s">
        <v>57</v>
      </c>
      <c r="E37" s="40" t="s">
        <v>5</v>
      </c>
    </row>
    <row r="38" spans="1:5" ht="12.75">
      <c r="A38" t="s">
        <v>58</v>
      </c>
      <c r="E38" s="39" t="s">
        <v>5</v>
      </c>
    </row>
    <row r="39" spans="1:16" ht="12.75">
      <c r="A39" t="s">
        <v>50</v>
      </c>
      <c s="34" t="s">
        <v>558</v>
      </c>
      <c s="34" t="s">
        <v>2460</v>
      </c>
      <c s="35" t="s">
        <v>5</v>
      </c>
      <c s="6" t="s">
        <v>2461</v>
      </c>
      <c s="36" t="s">
        <v>91</v>
      </c>
      <c s="37">
        <v>5</v>
      </c>
      <c s="36">
        <v>0.000219</v>
      </c>
      <c s="36">
        <f>ROUND(G39*H39,6)</f>
      </c>
      <c r="L39" s="38">
        <v>0</v>
      </c>
      <c s="32">
        <f>ROUND(ROUND(L39,2)*ROUND(G39,3),2)</f>
      </c>
      <c s="36" t="s">
        <v>761</v>
      </c>
      <c>
        <f>(M39*21)/100</f>
      </c>
      <c t="s">
        <v>28</v>
      </c>
    </row>
    <row r="40" spans="1:5" ht="12.75">
      <c r="A40" s="35" t="s">
        <v>56</v>
      </c>
      <c r="E40" s="39" t="s">
        <v>2461</v>
      </c>
    </row>
    <row r="41" spans="1:5" ht="12.75">
      <c r="A41" s="35" t="s">
        <v>57</v>
      </c>
      <c r="E41" s="40" t="s">
        <v>5</v>
      </c>
    </row>
    <row r="42" spans="1:5" ht="12.75">
      <c r="A42" t="s">
        <v>58</v>
      </c>
      <c r="E42" s="39" t="s">
        <v>5</v>
      </c>
    </row>
    <row r="43" spans="1:16" ht="12.75">
      <c r="A43" t="s">
        <v>50</v>
      </c>
      <c s="34" t="s">
        <v>561</v>
      </c>
      <c s="34" t="s">
        <v>2462</v>
      </c>
      <c s="35" t="s">
        <v>5</v>
      </c>
      <c s="6" t="s">
        <v>2463</v>
      </c>
      <c s="36" t="s">
        <v>68</v>
      </c>
      <c s="37">
        <v>64</v>
      </c>
      <c s="36">
        <v>0.000674</v>
      </c>
      <c s="36">
        <f>ROUND(G43*H43,6)</f>
      </c>
      <c r="L43" s="38">
        <v>0</v>
      </c>
      <c s="32">
        <f>ROUND(ROUND(L43,2)*ROUND(G43,3),2)</f>
      </c>
      <c s="36" t="s">
        <v>761</v>
      </c>
      <c>
        <f>(M43*21)/100</f>
      </c>
      <c t="s">
        <v>28</v>
      </c>
    </row>
    <row r="44" spans="1:5" ht="12.75">
      <c r="A44" s="35" t="s">
        <v>56</v>
      </c>
      <c r="E44" s="39" t="s">
        <v>2463</v>
      </c>
    </row>
    <row r="45" spans="1:5" ht="12.75">
      <c r="A45" s="35" t="s">
        <v>57</v>
      </c>
      <c r="E45" s="40" t="s">
        <v>5</v>
      </c>
    </row>
    <row r="46" spans="1:5" ht="12.75">
      <c r="A46" t="s">
        <v>58</v>
      </c>
      <c r="E46" s="39" t="s">
        <v>5</v>
      </c>
    </row>
    <row r="47" spans="1:16" ht="12.75">
      <c r="A47" t="s">
        <v>50</v>
      </c>
      <c s="34" t="s">
        <v>562</v>
      </c>
      <c s="34" t="s">
        <v>2464</v>
      </c>
      <c s="35" t="s">
        <v>5</v>
      </c>
      <c s="6" t="s">
        <v>2465</v>
      </c>
      <c s="36" t="s">
        <v>68</v>
      </c>
      <c s="37">
        <v>80</v>
      </c>
      <c s="36">
        <v>0.001249</v>
      </c>
      <c s="36">
        <f>ROUND(G47*H47,6)</f>
      </c>
      <c r="L47" s="38">
        <v>0</v>
      </c>
      <c s="32">
        <f>ROUND(ROUND(L47,2)*ROUND(G47,3),2)</f>
      </c>
      <c s="36" t="s">
        <v>761</v>
      </c>
      <c>
        <f>(M47*21)/100</f>
      </c>
      <c t="s">
        <v>28</v>
      </c>
    </row>
    <row r="48" spans="1:5" ht="12.75">
      <c r="A48" s="35" t="s">
        <v>56</v>
      </c>
      <c r="E48" s="39" t="s">
        <v>2465</v>
      </c>
    </row>
    <row r="49" spans="1:5" ht="12.75">
      <c r="A49" s="35" t="s">
        <v>57</v>
      </c>
      <c r="E49" s="40" t="s">
        <v>5</v>
      </c>
    </row>
    <row r="50" spans="1:5" ht="12.75">
      <c r="A50" t="s">
        <v>58</v>
      </c>
      <c r="E50" s="39" t="s">
        <v>5</v>
      </c>
    </row>
    <row r="51" spans="1:16" ht="25.5">
      <c r="A51" t="s">
        <v>50</v>
      </c>
      <c s="34" t="s">
        <v>565</v>
      </c>
      <c s="34" t="s">
        <v>2466</v>
      </c>
      <c s="35" t="s">
        <v>5</v>
      </c>
      <c s="6" t="s">
        <v>2467</v>
      </c>
      <c s="36" t="s">
        <v>91</v>
      </c>
      <c s="37">
        <v>5</v>
      </c>
      <c s="36">
        <v>0.004279</v>
      </c>
      <c s="36">
        <f>ROUND(G51*H51,6)</f>
      </c>
      <c r="L51" s="38">
        <v>0</v>
      </c>
      <c s="32">
        <f>ROUND(ROUND(L51,2)*ROUND(G51,3),2)</f>
      </c>
      <c s="36" t="s">
        <v>761</v>
      </c>
      <c>
        <f>(M51*21)/100</f>
      </c>
      <c t="s">
        <v>28</v>
      </c>
    </row>
    <row r="52" spans="1:5" ht="25.5">
      <c r="A52" s="35" t="s">
        <v>56</v>
      </c>
      <c r="E52" s="39" t="s">
        <v>2467</v>
      </c>
    </row>
    <row r="53" spans="1:5" ht="12.75">
      <c r="A53" s="35" t="s">
        <v>57</v>
      </c>
      <c r="E53" s="40" t="s">
        <v>2468</v>
      </c>
    </row>
    <row r="54" spans="1:5" ht="12.75">
      <c r="A54" t="s">
        <v>58</v>
      </c>
      <c r="E54" s="39" t="s">
        <v>5</v>
      </c>
    </row>
    <row r="55" spans="1:16" ht="25.5">
      <c r="A55" t="s">
        <v>50</v>
      </c>
      <c s="34" t="s">
        <v>568</v>
      </c>
      <c s="34" t="s">
        <v>2469</v>
      </c>
      <c s="35" t="s">
        <v>5</v>
      </c>
      <c s="6" t="s">
        <v>2470</v>
      </c>
      <c s="36" t="s">
        <v>91</v>
      </c>
      <c s="37">
        <v>6</v>
      </c>
      <c s="36">
        <v>0.006787</v>
      </c>
      <c s="36">
        <f>ROUND(G55*H55,6)</f>
      </c>
      <c r="L55" s="38">
        <v>0</v>
      </c>
      <c s="32">
        <f>ROUND(ROUND(L55,2)*ROUND(G55,3),2)</f>
      </c>
      <c s="36" t="s">
        <v>761</v>
      </c>
      <c>
        <f>(M55*21)/100</f>
      </c>
      <c t="s">
        <v>28</v>
      </c>
    </row>
    <row r="56" spans="1:5" ht="25.5">
      <c r="A56" s="35" t="s">
        <v>56</v>
      </c>
      <c r="E56" s="39" t="s">
        <v>2470</v>
      </c>
    </row>
    <row r="57" spans="1:5" ht="38.25">
      <c r="A57" s="35" t="s">
        <v>57</v>
      </c>
      <c r="E57" s="40" t="s">
        <v>2471</v>
      </c>
    </row>
    <row r="58" spans="1:5" ht="12.75">
      <c r="A58" t="s">
        <v>58</v>
      </c>
      <c r="E58" s="39" t="s">
        <v>5</v>
      </c>
    </row>
    <row r="59" spans="1:16" ht="25.5">
      <c r="A59" t="s">
        <v>50</v>
      </c>
      <c s="34" t="s">
        <v>571</v>
      </c>
      <c s="34" t="s">
        <v>2472</v>
      </c>
      <c s="35" t="s">
        <v>5</v>
      </c>
      <c s="6" t="s">
        <v>2473</v>
      </c>
      <c s="36" t="s">
        <v>54</v>
      </c>
      <c s="37">
        <v>5</v>
      </c>
      <c s="36">
        <v>0.000231</v>
      </c>
      <c s="36">
        <f>ROUND(G59*H59,6)</f>
      </c>
      <c r="L59" s="38">
        <v>0</v>
      </c>
      <c s="32">
        <f>ROUND(ROUND(L59,2)*ROUND(G59,3),2)</f>
      </c>
      <c s="36" t="s">
        <v>761</v>
      </c>
      <c>
        <f>(M59*21)/100</f>
      </c>
      <c t="s">
        <v>28</v>
      </c>
    </row>
    <row r="60" spans="1:5" ht="25.5">
      <c r="A60" s="35" t="s">
        <v>56</v>
      </c>
      <c r="E60" s="39" t="s">
        <v>2473</v>
      </c>
    </row>
    <row r="61" spans="1:5" ht="12.75">
      <c r="A61" s="35" t="s">
        <v>57</v>
      </c>
      <c r="E61" s="40" t="s">
        <v>5</v>
      </c>
    </row>
    <row r="62" spans="1:5" ht="12.75">
      <c r="A62" t="s">
        <v>58</v>
      </c>
      <c r="E62" s="39" t="s">
        <v>5</v>
      </c>
    </row>
    <row r="63" spans="1:16" ht="12.75">
      <c r="A63" t="s">
        <v>50</v>
      </c>
      <c s="34" t="s">
        <v>574</v>
      </c>
      <c s="34" t="s">
        <v>2474</v>
      </c>
      <c s="35" t="s">
        <v>5</v>
      </c>
      <c s="6" t="s">
        <v>2475</v>
      </c>
      <c s="36" t="s">
        <v>54</v>
      </c>
      <c s="37">
        <v>10</v>
      </c>
      <c s="36">
        <v>0</v>
      </c>
      <c s="36">
        <f>ROUND(G63*H63,6)</f>
      </c>
      <c r="L63" s="38">
        <v>0</v>
      </c>
      <c s="32">
        <f>ROUND(ROUND(L63,2)*ROUND(G63,3),2)</f>
      </c>
      <c s="36" t="s">
        <v>761</v>
      </c>
      <c>
        <f>(M63*21)/100</f>
      </c>
      <c t="s">
        <v>28</v>
      </c>
    </row>
    <row r="64" spans="1:5" ht="12.75">
      <c r="A64" s="35" t="s">
        <v>56</v>
      </c>
      <c r="E64" s="39" t="s">
        <v>2475</v>
      </c>
    </row>
    <row r="65" spans="1:5" ht="12.75">
      <c r="A65" s="35" t="s">
        <v>57</v>
      </c>
      <c r="E65" s="40" t="s">
        <v>5</v>
      </c>
    </row>
    <row r="66" spans="1:5" ht="12.75">
      <c r="A66" t="s">
        <v>58</v>
      </c>
      <c r="E66" s="39" t="s">
        <v>5</v>
      </c>
    </row>
    <row r="67" spans="1:16" ht="12.75">
      <c r="A67" t="s">
        <v>50</v>
      </c>
      <c s="34" t="s">
        <v>577</v>
      </c>
      <c s="34" t="s">
        <v>2476</v>
      </c>
      <c s="35" t="s">
        <v>5</v>
      </c>
      <c s="6" t="s">
        <v>2477</v>
      </c>
      <c s="36" t="s">
        <v>68</v>
      </c>
      <c s="37">
        <v>150</v>
      </c>
      <c s="36">
        <v>0</v>
      </c>
      <c s="36">
        <f>ROUND(G67*H67,6)</f>
      </c>
      <c r="L67" s="38">
        <v>0</v>
      </c>
      <c s="32">
        <f>ROUND(ROUND(L67,2)*ROUND(G67,3),2)</f>
      </c>
      <c s="36" t="s">
        <v>761</v>
      </c>
      <c>
        <f>(M67*21)/100</f>
      </c>
      <c t="s">
        <v>28</v>
      </c>
    </row>
    <row r="68" spans="1:5" ht="12.75">
      <c r="A68" s="35" t="s">
        <v>56</v>
      </c>
      <c r="E68" s="39" t="s">
        <v>2477</v>
      </c>
    </row>
    <row r="69" spans="1:5" ht="12.75">
      <c r="A69" s="35" t="s">
        <v>57</v>
      </c>
      <c r="E69" s="40" t="s">
        <v>5</v>
      </c>
    </row>
    <row r="70" spans="1:5" ht="12.75">
      <c r="A70" t="s">
        <v>58</v>
      </c>
      <c r="E70" s="39" t="s">
        <v>5</v>
      </c>
    </row>
    <row r="71" spans="1:16" ht="12.75">
      <c r="A71" t="s">
        <v>50</v>
      </c>
      <c s="34" t="s">
        <v>580</v>
      </c>
      <c s="34" t="s">
        <v>2478</v>
      </c>
      <c s="35" t="s">
        <v>5</v>
      </c>
      <c s="6" t="s">
        <v>2479</v>
      </c>
      <c s="36" t="s">
        <v>54</v>
      </c>
      <c s="37">
        <v>150</v>
      </c>
      <c s="36">
        <v>0</v>
      </c>
      <c s="36">
        <f>ROUND(G71*H71,6)</f>
      </c>
      <c r="L71" s="38">
        <v>0</v>
      </c>
      <c s="32">
        <f>ROUND(ROUND(L71,2)*ROUND(G71,3),2)</f>
      </c>
      <c s="36" t="s">
        <v>761</v>
      </c>
      <c>
        <f>(M71*21)/100</f>
      </c>
      <c t="s">
        <v>28</v>
      </c>
    </row>
    <row r="72" spans="1:5" ht="12.75">
      <c r="A72" s="35" t="s">
        <v>56</v>
      </c>
      <c r="E72" s="39" t="s">
        <v>2479</v>
      </c>
    </row>
    <row r="73" spans="1:5" ht="12.75">
      <c r="A73" s="35" t="s">
        <v>57</v>
      </c>
      <c r="E73" s="40" t="s">
        <v>5</v>
      </c>
    </row>
    <row r="74" spans="1:5" ht="12.75">
      <c r="A74" t="s">
        <v>58</v>
      </c>
      <c r="E74" s="39" t="s">
        <v>5</v>
      </c>
    </row>
    <row r="75" spans="1:16" ht="25.5">
      <c r="A75" t="s">
        <v>50</v>
      </c>
      <c s="34" t="s">
        <v>583</v>
      </c>
      <c s="34" t="s">
        <v>2480</v>
      </c>
      <c s="35" t="s">
        <v>5</v>
      </c>
      <c s="6" t="s">
        <v>2481</v>
      </c>
      <c s="36" t="s">
        <v>54</v>
      </c>
      <c s="37">
        <v>5</v>
      </c>
      <c s="36">
        <v>0.00059</v>
      </c>
      <c s="36">
        <f>ROUND(G75*H75,6)</f>
      </c>
      <c r="L75" s="38">
        <v>0</v>
      </c>
      <c s="32">
        <f>ROUND(ROUND(L75,2)*ROUND(G75,3),2)</f>
      </c>
      <c s="36" t="s">
        <v>761</v>
      </c>
      <c>
        <f>(M75*21)/100</f>
      </c>
      <c t="s">
        <v>28</v>
      </c>
    </row>
    <row r="76" spans="1:5" ht="25.5">
      <c r="A76" s="35" t="s">
        <v>56</v>
      </c>
      <c r="E76" s="39" t="s">
        <v>2481</v>
      </c>
    </row>
    <row r="77" spans="1:5" ht="12.75">
      <c r="A77" s="35" t="s">
        <v>57</v>
      </c>
      <c r="E77" s="40" t="s">
        <v>5</v>
      </c>
    </row>
    <row r="78" spans="1:5" ht="12.75">
      <c r="A78" t="s">
        <v>58</v>
      </c>
      <c r="E78" s="39" t="s">
        <v>5</v>
      </c>
    </row>
    <row r="79" spans="1:16" ht="25.5">
      <c r="A79" t="s">
        <v>50</v>
      </c>
      <c s="34" t="s">
        <v>586</v>
      </c>
      <c s="34" t="s">
        <v>2482</v>
      </c>
      <c s="35" t="s">
        <v>5</v>
      </c>
      <c s="6" t="s">
        <v>2483</v>
      </c>
      <c s="36" t="s">
        <v>54</v>
      </c>
      <c s="37">
        <v>5</v>
      </c>
      <c s="36">
        <v>0.000171</v>
      </c>
      <c s="36">
        <f>ROUND(G79*H79,6)</f>
      </c>
      <c r="L79" s="38">
        <v>0</v>
      </c>
      <c s="32">
        <f>ROUND(ROUND(L79,2)*ROUND(G79,3),2)</f>
      </c>
      <c s="36" t="s">
        <v>761</v>
      </c>
      <c>
        <f>(M79*21)/100</f>
      </c>
      <c t="s">
        <v>28</v>
      </c>
    </row>
    <row r="80" spans="1:5" ht="25.5">
      <c r="A80" s="35" t="s">
        <v>56</v>
      </c>
      <c r="E80" s="39" t="s">
        <v>2483</v>
      </c>
    </row>
    <row r="81" spans="1:5" ht="12.75">
      <c r="A81" s="35" t="s">
        <v>57</v>
      </c>
      <c r="E81" s="40" t="s">
        <v>5</v>
      </c>
    </row>
    <row r="82" spans="1:5" ht="12.75">
      <c r="A82" t="s">
        <v>58</v>
      </c>
      <c r="E82" s="39" t="s">
        <v>5</v>
      </c>
    </row>
    <row r="83" spans="1:16" ht="25.5">
      <c r="A83" t="s">
        <v>50</v>
      </c>
      <c s="34" t="s">
        <v>588</v>
      </c>
      <c s="34" t="s">
        <v>2484</v>
      </c>
      <c s="35" t="s">
        <v>5</v>
      </c>
      <c s="6" t="s">
        <v>2485</v>
      </c>
      <c s="36" t="s">
        <v>777</v>
      </c>
      <c s="37">
        <v>0.958</v>
      </c>
      <c s="36">
        <v>0</v>
      </c>
      <c s="36">
        <f>ROUND(G83*H83,6)</f>
      </c>
      <c r="L83" s="38">
        <v>0</v>
      </c>
      <c s="32">
        <f>ROUND(ROUND(L83,2)*ROUND(G83,3),2)</f>
      </c>
      <c s="36" t="s">
        <v>761</v>
      </c>
      <c>
        <f>(M83*21)/100</f>
      </c>
      <c t="s">
        <v>28</v>
      </c>
    </row>
    <row r="84" spans="1:5" ht="25.5">
      <c r="A84" s="35" t="s">
        <v>56</v>
      </c>
      <c r="E84" s="39" t="s">
        <v>2485</v>
      </c>
    </row>
    <row r="85" spans="1:5" ht="12.75">
      <c r="A85" s="35" t="s">
        <v>57</v>
      </c>
      <c r="E85" s="40" t="s">
        <v>5</v>
      </c>
    </row>
    <row r="86" spans="1:5" ht="12.75">
      <c r="A86" t="s">
        <v>58</v>
      </c>
      <c r="E86" s="39" t="s">
        <v>5</v>
      </c>
    </row>
    <row r="87" spans="1:16" ht="12.75">
      <c r="A87" t="s">
        <v>50</v>
      </c>
      <c s="34" t="s">
        <v>591</v>
      </c>
      <c s="34" t="s">
        <v>2486</v>
      </c>
      <c s="35" t="s">
        <v>5</v>
      </c>
      <c s="6" t="s">
        <v>2487</v>
      </c>
      <c s="36" t="s">
        <v>54</v>
      </c>
      <c s="37">
        <v>10</v>
      </c>
      <c s="36">
        <v>0.001</v>
      </c>
      <c s="36">
        <f>ROUND(G87*H87,6)</f>
      </c>
      <c r="L87" s="38">
        <v>0</v>
      </c>
      <c s="32">
        <f>ROUND(ROUND(L87,2)*ROUND(G87,3),2)</f>
      </c>
      <c s="36" t="s">
        <v>55</v>
      </c>
      <c>
        <f>(M87*21)/100</f>
      </c>
      <c t="s">
        <v>28</v>
      </c>
    </row>
    <row r="88" spans="1:5" ht="12.75">
      <c r="A88" s="35" t="s">
        <v>56</v>
      </c>
      <c r="E88" s="39" t="s">
        <v>2487</v>
      </c>
    </row>
    <row r="89" spans="1:5" ht="12.75">
      <c r="A89" s="35" t="s">
        <v>57</v>
      </c>
      <c r="E89" s="40" t="s">
        <v>5</v>
      </c>
    </row>
    <row r="90" spans="1:5" ht="12.75">
      <c r="A90" t="s">
        <v>58</v>
      </c>
      <c r="E90" s="39" t="s">
        <v>5</v>
      </c>
    </row>
    <row r="91" spans="1:16" ht="12.75">
      <c r="A91" t="s">
        <v>50</v>
      </c>
      <c s="34" t="s">
        <v>595</v>
      </c>
      <c s="34" t="s">
        <v>2488</v>
      </c>
      <c s="35" t="s">
        <v>5</v>
      </c>
      <c s="6" t="s">
        <v>2489</v>
      </c>
      <c s="36" t="s">
        <v>54</v>
      </c>
      <c s="37">
        <v>1</v>
      </c>
      <c s="36">
        <v>0.001</v>
      </c>
      <c s="36">
        <f>ROUND(G91*H91,6)</f>
      </c>
      <c r="L91" s="38">
        <v>0</v>
      </c>
      <c s="32">
        <f>ROUND(ROUND(L91,2)*ROUND(G91,3),2)</f>
      </c>
      <c s="36" t="s">
        <v>55</v>
      </c>
      <c>
        <f>(M91*21)/100</f>
      </c>
      <c t="s">
        <v>28</v>
      </c>
    </row>
    <row r="92" spans="1:5" ht="12.75">
      <c r="A92" s="35" t="s">
        <v>56</v>
      </c>
      <c r="E92" s="39" t="s">
        <v>2489</v>
      </c>
    </row>
    <row r="93" spans="1:5" ht="12.75">
      <c r="A93" s="35" t="s">
        <v>57</v>
      </c>
      <c r="E93" s="40" t="s">
        <v>5</v>
      </c>
    </row>
    <row r="94" spans="1:5" ht="12.75">
      <c r="A94" t="s">
        <v>58</v>
      </c>
      <c r="E94" s="39" t="s">
        <v>5</v>
      </c>
    </row>
    <row r="95" spans="1:16" ht="12.75">
      <c r="A95" t="s">
        <v>50</v>
      </c>
      <c s="34" t="s">
        <v>598</v>
      </c>
      <c s="34" t="s">
        <v>2490</v>
      </c>
      <c s="35" t="s">
        <v>5</v>
      </c>
      <c s="6" t="s">
        <v>2491</v>
      </c>
      <c s="36" t="s">
        <v>54</v>
      </c>
      <c s="37">
        <v>1</v>
      </c>
      <c s="36">
        <v>0.005</v>
      </c>
      <c s="36">
        <f>ROUND(G95*H95,6)</f>
      </c>
      <c r="L95" s="38">
        <v>0</v>
      </c>
      <c s="32">
        <f>ROUND(ROUND(L95,2)*ROUND(G95,3),2)</f>
      </c>
      <c s="36" t="s">
        <v>55</v>
      </c>
      <c>
        <f>(M95*21)/100</f>
      </c>
      <c t="s">
        <v>28</v>
      </c>
    </row>
    <row r="96" spans="1:5" ht="12.75">
      <c r="A96" s="35" t="s">
        <v>56</v>
      </c>
      <c r="E96" s="39" t="s">
        <v>2491</v>
      </c>
    </row>
    <row r="97" spans="1:5" ht="12.75">
      <c r="A97" s="35" t="s">
        <v>57</v>
      </c>
      <c r="E97" s="40" t="s">
        <v>5</v>
      </c>
    </row>
    <row r="98" spans="1:5" ht="12.75">
      <c r="A98" t="s">
        <v>58</v>
      </c>
      <c r="E98" s="39" t="s">
        <v>5</v>
      </c>
    </row>
    <row r="99" spans="1:16" ht="12.75">
      <c r="A99" t="s">
        <v>50</v>
      </c>
      <c s="34" t="s">
        <v>601</v>
      </c>
      <c s="34" t="s">
        <v>2492</v>
      </c>
      <c s="35" t="s">
        <v>5</v>
      </c>
      <c s="6" t="s">
        <v>2493</v>
      </c>
      <c s="36" t="s">
        <v>54</v>
      </c>
      <c s="37">
        <v>5</v>
      </c>
      <c s="36">
        <v>0</v>
      </c>
      <c s="36">
        <f>ROUND(G99*H99,6)</f>
      </c>
      <c r="L99" s="38">
        <v>0</v>
      </c>
      <c s="32">
        <f>ROUND(ROUND(L99,2)*ROUND(G99,3),2)</f>
      </c>
      <c s="36" t="s">
        <v>55</v>
      </c>
      <c>
        <f>(M99*21)/100</f>
      </c>
      <c t="s">
        <v>28</v>
      </c>
    </row>
    <row r="100" spans="1:5" ht="12.75">
      <c r="A100" s="35" t="s">
        <v>56</v>
      </c>
      <c r="E100" s="39" t="s">
        <v>2493</v>
      </c>
    </row>
    <row r="101" spans="1:5" ht="12.75">
      <c r="A101" s="35" t="s">
        <v>57</v>
      </c>
      <c r="E101" s="40" t="s">
        <v>5</v>
      </c>
    </row>
    <row r="102" spans="1:5" ht="12.75">
      <c r="A102" t="s">
        <v>58</v>
      </c>
      <c r="E102" s="39" t="s">
        <v>5</v>
      </c>
    </row>
    <row r="103" spans="1:16" ht="12.75">
      <c r="A103" t="s">
        <v>50</v>
      </c>
      <c s="34" t="s">
        <v>604</v>
      </c>
      <c s="34" t="s">
        <v>2494</v>
      </c>
      <c s="35" t="s">
        <v>5</v>
      </c>
      <c s="6" t="s">
        <v>2495</v>
      </c>
      <c s="36" t="s">
        <v>744</v>
      </c>
      <c s="37">
        <v>1</v>
      </c>
      <c s="36">
        <v>0</v>
      </c>
      <c s="36">
        <f>ROUND(G103*H103,6)</f>
      </c>
      <c r="L103" s="38">
        <v>0</v>
      </c>
      <c s="32">
        <f>ROUND(ROUND(L103,2)*ROUND(G103,3),2)</f>
      </c>
      <c s="36" t="s">
        <v>55</v>
      </c>
      <c>
        <f>(M103*21)/100</f>
      </c>
      <c t="s">
        <v>28</v>
      </c>
    </row>
    <row r="104" spans="1:5" ht="12.75">
      <c r="A104" s="35" t="s">
        <v>56</v>
      </c>
      <c r="E104" s="39" t="s">
        <v>2495</v>
      </c>
    </row>
    <row r="105" spans="1:5" ht="12.75">
      <c r="A105" s="35" t="s">
        <v>57</v>
      </c>
      <c r="E105" s="40" t="s">
        <v>5</v>
      </c>
    </row>
    <row r="106" spans="1:5" ht="12.75">
      <c r="A106" t="s">
        <v>58</v>
      </c>
      <c r="E106" s="39" t="s">
        <v>5</v>
      </c>
    </row>
    <row r="107" spans="1:16" ht="25.5">
      <c r="A107" t="s">
        <v>50</v>
      </c>
      <c s="34" t="s">
        <v>607</v>
      </c>
      <c s="34" t="s">
        <v>1206</v>
      </c>
      <c s="35" t="s">
        <v>5</v>
      </c>
      <c s="6" t="s">
        <v>1207</v>
      </c>
      <c s="36" t="s">
        <v>777</v>
      </c>
      <c s="37">
        <v>0.312</v>
      </c>
      <c s="36">
        <v>0</v>
      </c>
      <c s="36">
        <f>ROUND(G107*H107,6)</f>
      </c>
      <c r="L107" s="38">
        <v>0</v>
      </c>
      <c s="32">
        <f>ROUND(ROUND(L107,2)*ROUND(G107,3),2)</f>
      </c>
      <c s="36" t="s">
        <v>761</v>
      </c>
      <c>
        <f>(M107*21)/100</f>
      </c>
      <c t="s">
        <v>28</v>
      </c>
    </row>
    <row r="108" spans="1:5" ht="25.5">
      <c r="A108" s="35" t="s">
        <v>56</v>
      </c>
      <c r="E108" s="39" t="s">
        <v>1207</v>
      </c>
    </row>
    <row r="109" spans="1:5" ht="12.75">
      <c r="A109" s="35" t="s">
        <v>57</v>
      </c>
      <c r="E109" s="40" t="s">
        <v>5</v>
      </c>
    </row>
    <row r="110" spans="1:5" ht="12.75">
      <c r="A110" t="s">
        <v>58</v>
      </c>
      <c r="E110" s="39" t="s">
        <v>5</v>
      </c>
    </row>
    <row r="111" spans="1:13" ht="12.75">
      <c r="A111" t="s">
        <v>47</v>
      </c>
      <c r="C111" s="31" t="s">
        <v>104</v>
      </c>
      <c r="E111" s="33" t="s">
        <v>1864</v>
      </c>
      <c r="J111" s="32">
        <f>0</f>
      </c>
      <c s="32">
        <f>0</f>
      </c>
      <c s="32">
        <f>0+L112</f>
      </c>
      <c s="32">
        <f>0+M112</f>
      </c>
    </row>
    <row r="112" spans="1:16" ht="25.5">
      <c r="A112" t="s">
        <v>50</v>
      </c>
      <c s="34" t="s">
        <v>28</v>
      </c>
      <c s="34" t="s">
        <v>1865</v>
      </c>
      <c s="35" t="s">
        <v>5</v>
      </c>
      <c s="6" t="s">
        <v>1866</v>
      </c>
      <c s="36" t="s">
        <v>459</v>
      </c>
      <c s="37">
        <v>12</v>
      </c>
      <c s="36">
        <v>0.00013</v>
      </c>
      <c s="36">
        <f>ROUND(G112*H112,6)</f>
      </c>
      <c r="L112" s="38">
        <v>0</v>
      </c>
      <c s="32">
        <f>ROUND(ROUND(L112,2)*ROUND(G112,3),2)</f>
      </c>
      <c s="36" t="s">
        <v>761</v>
      </c>
      <c>
        <f>(M112*21)/100</f>
      </c>
      <c t="s">
        <v>28</v>
      </c>
    </row>
    <row r="113" spans="1:5" ht="25.5">
      <c r="A113" s="35" t="s">
        <v>56</v>
      </c>
      <c r="E113" s="39" t="s">
        <v>1866</v>
      </c>
    </row>
    <row r="114" spans="1:5" ht="12.75">
      <c r="A114" s="35" t="s">
        <v>57</v>
      </c>
      <c r="E114" s="40" t="s">
        <v>5</v>
      </c>
    </row>
    <row r="115" spans="1:5" ht="12.75">
      <c r="A115" t="s">
        <v>58</v>
      </c>
      <c r="E115" s="39" t="s">
        <v>5</v>
      </c>
    </row>
    <row r="116" spans="1:13" ht="12.75">
      <c r="A116" t="s">
        <v>47</v>
      </c>
      <c r="C116" s="31" t="s">
        <v>107</v>
      </c>
      <c r="E116" s="33" t="s">
        <v>1868</v>
      </c>
      <c r="J116" s="32">
        <f>0</f>
      </c>
      <c s="32">
        <f>0</f>
      </c>
      <c s="32">
        <f>0+L117+L121+L125+L129+L133</f>
      </c>
      <c s="32">
        <f>0+M117+M121+M125+M129+M133</f>
      </c>
    </row>
    <row r="117" spans="1:16" ht="38.25">
      <c r="A117" t="s">
        <v>50</v>
      </c>
      <c s="34" t="s">
        <v>26</v>
      </c>
      <c s="34" t="s">
        <v>2435</v>
      </c>
      <c s="35" t="s">
        <v>5</v>
      </c>
      <c s="6" t="s">
        <v>2436</v>
      </c>
      <c s="36" t="s">
        <v>54</v>
      </c>
      <c s="37">
        <v>50</v>
      </c>
      <c s="36">
        <v>0.00442</v>
      </c>
      <c s="36">
        <f>ROUND(G117*H117,6)</f>
      </c>
      <c r="L117" s="38">
        <v>0</v>
      </c>
      <c s="32">
        <f>ROUND(ROUND(L117,2)*ROUND(G117,3),2)</f>
      </c>
      <c s="36" t="s">
        <v>761</v>
      </c>
      <c>
        <f>(M117*21)/100</f>
      </c>
      <c t="s">
        <v>28</v>
      </c>
    </row>
    <row r="118" spans="1:5" ht="38.25">
      <c r="A118" s="35" t="s">
        <v>56</v>
      </c>
      <c r="E118" s="39" t="s">
        <v>2436</v>
      </c>
    </row>
    <row r="119" spans="1:5" ht="12.75">
      <c r="A119" s="35" t="s">
        <v>57</v>
      </c>
      <c r="E119" s="40" t="s">
        <v>5</v>
      </c>
    </row>
    <row r="120" spans="1:5" ht="12.75">
      <c r="A120" t="s">
        <v>58</v>
      </c>
      <c r="E120" s="39" t="s">
        <v>5</v>
      </c>
    </row>
    <row r="121" spans="1:16" ht="38.25">
      <c r="A121" t="s">
        <v>50</v>
      </c>
      <c s="34" t="s">
        <v>511</v>
      </c>
      <c s="34" t="s">
        <v>2496</v>
      </c>
      <c s="35" t="s">
        <v>5</v>
      </c>
      <c s="6" t="s">
        <v>2497</v>
      </c>
      <c s="36" t="s">
        <v>54</v>
      </c>
      <c s="37">
        <v>35</v>
      </c>
      <c s="36">
        <v>0.00442</v>
      </c>
      <c s="36">
        <f>ROUND(G121*H121,6)</f>
      </c>
      <c r="L121" s="38">
        <v>0</v>
      </c>
      <c s="32">
        <f>ROUND(ROUND(L121,2)*ROUND(G121,3),2)</f>
      </c>
      <c s="36" t="s">
        <v>761</v>
      </c>
      <c>
        <f>(M121*21)/100</f>
      </c>
      <c t="s">
        <v>28</v>
      </c>
    </row>
    <row r="122" spans="1:5" ht="38.25">
      <c r="A122" s="35" t="s">
        <v>56</v>
      </c>
      <c r="E122" s="39" t="s">
        <v>2498</v>
      </c>
    </row>
    <row r="123" spans="1:5" ht="12.75">
      <c r="A123" s="35" t="s">
        <v>57</v>
      </c>
      <c r="E123" s="40" t="s">
        <v>5</v>
      </c>
    </row>
    <row r="124" spans="1:5" ht="12.75">
      <c r="A124" t="s">
        <v>58</v>
      </c>
      <c r="E124" s="39" t="s">
        <v>5</v>
      </c>
    </row>
    <row r="125" spans="1:16" ht="12.75">
      <c r="A125" t="s">
        <v>50</v>
      </c>
      <c s="34" t="s">
        <v>514</v>
      </c>
      <c s="34" t="s">
        <v>2499</v>
      </c>
      <c s="35" t="s">
        <v>5</v>
      </c>
      <c s="6" t="s">
        <v>2500</v>
      </c>
      <c s="36" t="s">
        <v>54</v>
      </c>
      <c s="37">
        <v>40</v>
      </c>
      <c s="36">
        <v>0.00058</v>
      </c>
      <c s="36">
        <f>ROUND(G125*H125,6)</f>
      </c>
      <c r="L125" s="38">
        <v>0</v>
      </c>
      <c s="32">
        <f>ROUND(ROUND(L125,2)*ROUND(G125,3),2)</f>
      </c>
      <c s="36" t="s">
        <v>761</v>
      </c>
      <c>
        <f>(M125*21)/100</f>
      </c>
      <c t="s">
        <v>28</v>
      </c>
    </row>
    <row r="126" spans="1:5" ht="12.75">
      <c r="A126" s="35" t="s">
        <v>56</v>
      </c>
      <c r="E126" s="39" t="s">
        <v>2500</v>
      </c>
    </row>
    <row r="127" spans="1:5" ht="12.75">
      <c r="A127" s="35" t="s">
        <v>57</v>
      </c>
      <c r="E127" s="40" t="s">
        <v>5</v>
      </c>
    </row>
    <row r="128" spans="1:5" ht="12.75">
      <c r="A128" t="s">
        <v>58</v>
      </c>
      <c r="E128" s="39" t="s">
        <v>5</v>
      </c>
    </row>
    <row r="129" spans="1:16" ht="12.75">
      <c r="A129" t="s">
        <v>50</v>
      </c>
      <c s="34" t="s">
        <v>27</v>
      </c>
      <c s="34" t="s">
        <v>2501</v>
      </c>
      <c s="35" t="s">
        <v>5</v>
      </c>
      <c s="6" t="s">
        <v>2502</v>
      </c>
      <c s="36" t="s">
        <v>54</v>
      </c>
      <c s="37">
        <v>40</v>
      </c>
      <c s="36">
        <v>0.00232</v>
      </c>
      <c s="36">
        <f>ROUND(G129*H129,6)</f>
      </c>
      <c r="L129" s="38">
        <v>0</v>
      </c>
      <c s="32">
        <f>ROUND(ROUND(L129,2)*ROUND(G129,3),2)</f>
      </c>
      <c s="36" t="s">
        <v>761</v>
      </c>
      <c>
        <f>(M129*21)/100</f>
      </c>
      <c t="s">
        <v>28</v>
      </c>
    </row>
    <row r="130" spans="1:5" ht="12.75">
      <c r="A130" s="35" t="s">
        <v>56</v>
      </c>
      <c r="E130" s="39" t="s">
        <v>2502</v>
      </c>
    </row>
    <row r="131" spans="1:5" ht="12.75">
      <c r="A131" s="35" t="s">
        <v>57</v>
      </c>
      <c r="E131" s="40" t="s">
        <v>5</v>
      </c>
    </row>
    <row r="132" spans="1:5" ht="12.75">
      <c r="A132" t="s">
        <v>58</v>
      </c>
      <c r="E132" s="39" t="s">
        <v>5</v>
      </c>
    </row>
    <row r="133" spans="1:16" ht="12.75">
      <c r="A133" t="s">
        <v>50</v>
      </c>
      <c s="34" t="s">
        <v>519</v>
      </c>
      <c s="34" t="s">
        <v>2437</v>
      </c>
      <c s="35" t="s">
        <v>5</v>
      </c>
      <c s="6" t="s">
        <v>2438</v>
      </c>
      <c s="36" t="s">
        <v>54</v>
      </c>
      <c s="37">
        <v>40</v>
      </c>
      <c s="36">
        <v>0.00016</v>
      </c>
      <c s="36">
        <f>ROUND(G133*H133,6)</f>
      </c>
      <c r="L133" s="38">
        <v>0</v>
      </c>
      <c s="32">
        <f>ROUND(ROUND(L133,2)*ROUND(G133,3),2)</f>
      </c>
      <c s="36" t="s">
        <v>761</v>
      </c>
      <c>
        <f>(M133*21)/100</f>
      </c>
      <c t="s">
        <v>28</v>
      </c>
    </row>
    <row r="134" spans="1:5" ht="12.75">
      <c r="A134" s="35" t="s">
        <v>56</v>
      </c>
      <c r="E134" s="39" t="s">
        <v>2438</v>
      </c>
    </row>
    <row r="135" spans="1:5" ht="12.75">
      <c r="A135" s="35" t="s">
        <v>57</v>
      </c>
      <c r="E135" s="40" t="s">
        <v>5</v>
      </c>
    </row>
    <row r="136" spans="1:5" ht="12.75">
      <c r="A136" t="s">
        <v>58</v>
      </c>
      <c r="E136" s="39" t="s">
        <v>5</v>
      </c>
    </row>
    <row r="137" spans="1:13" ht="12.75">
      <c r="A137" t="s">
        <v>47</v>
      </c>
      <c r="C137" s="31" t="s">
        <v>113</v>
      </c>
      <c r="E137" s="33" t="s">
        <v>2439</v>
      </c>
      <c r="J137" s="32">
        <f>0</f>
      </c>
      <c s="32">
        <f>0</f>
      </c>
      <c s="32">
        <f>0+L138+L142+L146+L150</f>
      </c>
      <c s="32">
        <f>0+M138+M142+M146+M150</f>
      </c>
    </row>
    <row r="138" spans="1:16" ht="25.5">
      <c r="A138" t="s">
        <v>50</v>
      </c>
      <c s="34" t="s">
        <v>522</v>
      </c>
      <c s="34" t="s">
        <v>2503</v>
      </c>
      <c s="35" t="s">
        <v>5</v>
      </c>
      <c s="6" t="s">
        <v>2504</v>
      </c>
      <c s="36" t="s">
        <v>68</v>
      </c>
      <c s="37">
        <v>36</v>
      </c>
      <c s="36">
        <v>0</v>
      </c>
      <c s="36">
        <f>ROUND(G138*H138,6)</f>
      </c>
      <c r="L138" s="38">
        <v>0</v>
      </c>
      <c s="32">
        <f>ROUND(ROUND(L138,2)*ROUND(G138,3),2)</f>
      </c>
      <c s="36" t="s">
        <v>761</v>
      </c>
      <c>
        <f>(M138*21)/100</f>
      </c>
      <c t="s">
        <v>28</v>
      </c>
    </row>
    <row r="139" spans="1:5" ht="25.5">
      <c r="A139" s="35" t="s">
        <v>56</v>
      </c>
      <c r="E139" s="39" t="s">
        <v>2504</v>
      </c>
    </row>
    <row r="140" spans="1:5" ht="12.75">
      <c r="A140" s="35" t="s">
        <v>57</v>
      </c>
      <c r="E140" s="40" t="s">
        <v>5</v>
      </c>
    </row>
    <row r="141" spans="1:5" ht="12.75">
      <c r="A141" t="s">
        <v>58</v>
      </c>
      <c r="E141" s="39" t="s">
        <v>5</v>
      </c>
    </row>
    <row r="142" spans="1:16" ht="25.5">
      <c r="A142" t="s">
        <v>50</v>
      </c>
      <c s="34" t="s">
        <v>525</v>
      </c>
      <c s="34" t="s">
        <v>2442</v>
      </c>
      <c s="35" t="s">
        <v>5</v>
      </c>
      <c s="6" t="s">
        <v>2443</v>
      </c>
      <c s="36" t="s">
        <v>68</v>
      </c>
      <c s="37">
        <v>8</v>
      </c>
      <c s="36">
        <v>0</v>
      </c>
      <c s="36">
        <f>ROUND(G142*H142,6)</f>
      </c>
      <c r="L142" s="38">
        <v>0</v>
      </c>
      <c s="32">
        <f>ROUND(ROUND(L142,2)*ROUND(G142,3),2)</f>
      </c>
      <c s="36" t="s">
        <v>761</v>
      </c>
      <c>
        <f>(M142*21)/100</f>
      </c>
      <c t="s">
        <v>28</v>
      </c>
    </row>
    <row r="143" spans="1:5" ht="25.5">
      <c r="A143" s="35" t="s">
        <v>56</v>
      </c>
      <c r="E143" s="39" t="s">
        <v>2443</v>
      </c>
    </row>
    <row r="144" spans="1:5" ht="12.75">
      <c r="A144" s="35" t="s">
        <v>57</v>
      </c>
      <c r="E144" s="40" t="s">
        <v>5</v>
      </c>
    </row>
    <row r="145" spans="1:5" ht="12.75">
      <c r="A145" t="s">
        <v>58</v>
      </c>
      <c r="E145" s="39" t="s">
        <v>5</v>
      </c>
    </row>
    <row r="146" spans="1:16" ht="25.5">
      <c r="A146" t="s">
        <v>50</v>
      </c>
      <c s="34" t="s">
        <v>527</v>
      </c>
      <c s="34" t="s">
        <v>2505</v>
      </c>
      <c s="35" t="s">
        <v>5</v>
      </c>
      <c s="6" t="s">
        <v>2506</v>
      </c>
      <c s="36" t="s">
        <v>68</v>
      </c>
      <c s="37">
        <v>2.2</v>
      </c>
      <c s="36">
        <v>0.000471</v>
      </c>
      <c s="36">
        <f>ROUND(G146*H146,6)</f>
      </c>
      <c r="L146" s="38">
        <v>0</v>
      </c>
      <c s="32">
        <f>ROUND(ROUND(L146,2)*ROUND(G146,3),2)</f>
      </c>
      <c s="36" t="s">
        <v>761</v>
      </c>
      <c>
        <f>(M146*21)/100</f>
      </c>
      <c t="s">
        <v>28</v>
      </c>
    </row>
    <row r="147" spans="1:5" ht="25.5">
      <c r="A147" s="35" t="s">
        <v>56</v>
      </c>
      <c r="E147" s="39" t="s">
        <v>2506</v>
      </c>
    </row>
    <row r="148" spans="1:5" ht="12.75">
      <c r="A148" s="35" t="s">
        <v>57</v>
      </c>
      <c r="E148" s="40" t="s">
        <v>5</v>
      </c>
    </row>
    <row r="149" spans="1:5" ht="12.75">
      <c r="A149" t="s">
        <v>58</v>
      </c>
      <c r="E149" s="39" t="s">
        <v>5</v>
      </c>
    </row>
    <row r="150" spans="1:16" ht="25.5">
      <c r="A150" t="s">
        <v>50</v>
      </c>
      <c s="34" t="s">
        <v>530</v>
      </c>
      <c s="34" t="s">
        <v>2507</v>
      </c>
      <c s="35" t="s">
        <v>5</v>
      </c>
      <c s="6" t="s">
        <v>2508</v>
      </c>
      <c s="36" t="s">
        <v>68</v>
      </c>
      <c s="37">
        <v>4</v>
      </c>
      <c s="36">
        <v>0.000819</v>
      </c>
      <c s="36">
        <f>ROUND(G150*H150,6)</f>
      </c>
      <c r="L150" s="38">
        <v>0</v>
      </c>
      <c s="32">
        <f>ROUND(ROUND(L150,2)*ROUND(G150,3),2)</f>
      </c>
      <c s="36" t="s">
        <v>761</v>
      </c>
      <c>
        <f>(M150*21)/100</f>
      </c>
      <c t="s">
        <v>28</v>
      </c>
    </row>
    <row r="151" spans="1:5" ht="25.5">
      <c r="A151" s="35" t="s">
        <v>56</v>
      </c>
      <c r="E151" s="39" t="s">
        <v>2508</v>
      </c>
    </row>
    <row r="152" spans="1:5" ht="12.75">
      <c r="A152" s="35" t="s">
        <v>57</v>
      </c>
      <c r="E152" s="40" t="s">
        <v>5</v>
      </c>
    </row>
    <row r="153" spans="1:5" ht="12.75">
      <c r="A153" t="s">
        <v>58</v>
      </c>
      <c r="E153" s="39" t="s">
        <v>5</v>
      </c>
    </row>
    <row r="154" spans="1:13" ht="12.75">
      <c r="A154" t="s">
        <v>47</v>
      </c>
      <c r="C154" s="31" t="s">
        <v>833</v>
      </c>
      <c r="E154" s="33" t="s">
        <v>834</v>
      </c>
      <c r="J154" s="32">
        <f>0</f>
      </c>
      <c s="32">
        <f>0</f>
      </c>
      <c s="32">
        <f>0+L155+L159+L163+L167</f>
      </c>
      <c s="32">
        <f>0+M155+M159+M163+M167</f>
      </c>
    </row>
    <row r="155" spans="1:16" ht="25.5">
      <c r="A155" t="s">
        <v>50</v>
      </c>
      <c s="34" t="s">
        <v>533</v>
      </c>
      <c s="34" t="s">
        <v>1018</v>
      </c>
      <c s="35" t="s">
        <v>5</v>
      </c>
      <c s="6" t="s">
        <v>1019</v>
      </c>
      <c s="36" t="s">
        <v>777</v>
      </c>
      <c s="37">
        <v>0.699</v>
      </c>
      <c s="36">
        <v>0</v>
      </c>
      <c s="36">
        <f>ROUND(G155*H155,6)</f>
      </c>
      <c r="L155" s="38">
        <v>0</v>
      </c>
      <c s="32">
        <f>ROUND(ROUND(L155,2)*ROUND(G155,3),2)</f>
      </c>
      <c s="36" t="s">
        <v>761</v>
      </c>
      <c>
        <f>(M155*21)/100</f>
      </c>
      <c t="s">
        <v>28</v>
      </c>
    </row>
    <row r="156" spans="1:5" ht="25.5">
      <c r="A156" s="35" t="s">
        <v>56</v>
      </c>
      <c r="E156" s="39" t="s">
        <v>1019</v>
      </c>
    </row>
    <row r="157" spans="1:5" ht="12.75">
      <c r="A157" s="35" t="s">
        <v>57</v>
      </c>
      <c r="E157" s="40" t="s">
        <v>5</v>
      </c>
    </row>
    <row r="158" spans="1:5" ht="12.75">
      <c r="A158" t="s">
        <v>58</v>
      </c>
      <c r="E158" s="39" t="s">
        <v>5</v>
      </c>
    </row>
    <row r="159" spans="1:16" ht="25.5">
      <c r="A159" t="s">
        <v>50</v>
      </c>
      <c s="34" t="s">
        <v>536</v>
      </c>
      <c s="34" t="s">
        <v>1020</v>
      </c>
      <c s="35" t="s">
        <v>5</v>
      </c>
      <c s="6" t="s">
        <v>1021</v>
      </c>
      <c s="36" t="s">
        <v>777</v>
      </c>
      <c s="37">
        <v>0.699</v>
      </c>
      <c s="36">
        <v>0</v>
      </c>
      <c s="36">
        <f>ROUND(G159*H159,6)</f>
      </c>
      <c r="L159" s="38">
        <v>0</v>
      </c>
      <c s="32">
        <f>ROUND(ROUND(L159,2)*ROUND(G159,3),2)</f>
      </c>
      <c s="36" t="s">
        <v>761</v>
      </c>
      <c>
        <f>(M159*21)/100</f>
      </c>
      <c t="s">
        <v>28</v>
      </c>
    </row>
    <row r="160" spans="1:5" ht="25.5">
      <c r="A160" s="35" t="s">
        <v>56</v>
      </c>
      <c r="E160" s="39" t="s">
        <v>1021</v>
      </c>
    </row>
    <row r="161" spans="1:5" ht="12.75">
      <c r="A161" s="35" t="s">
        <v>57</v>
      </c>
      <c r="E161" s="40" t="s">
        <v>5</v>
      </c>
    </row>
    <row r="162" spans="1:5" ht="12.75">
      <c r="A162" t="s">
        <v>58</v>
      </c>
      <c r="E162" s="39" t="s">
        <v>5</v>
      </c>
    </row>
    <row r="163" spans="1:16" ht="25.5">
      <c r="A163" t="s">
        <v>50</v>
      </c>
      <c s="34" t="s">
        <v>539</v>
      </c>
      <c s="34" t="s">
        <v>1022</v>
      </c>
      <c s="35" t="s">
        <v>5</v>
      </c>
      <c s="6" t="s">
        <v>1023</v>
      </c>
      <c s="36" t="s">
        <v>777</v>
      </c>
      <c s="37">
        <v>9.786</v>
      </c>
      <c s="36">
        <v>0</v>
      </c>
      <c s="36">
        <f>ROUND(G163*H163,6)</f>
      </c>
      <c r="L163" s="38">
        <v>0</v>
      </c>
      <c s="32">
        <f>ROUND(ROUND(L163,2)*ROUND(G163,3),2)</f>
      </c>
      <c s="36" t="s">
        <v>761</v>
      </c>
      <c>
        <f>(M163*21)/100</f>
      </c>
      <c t="s">
        <v>28</v>
      </c>
    </row>
    <row r="164" spans="1:5" ht="25.5">
      <c r="A164" s="35" t="s">
        <v>56</v>
      </c>
      <c r="E164" s="39" t="s">
        <v>1023</v>
      </c>
    </row>
    <row r="165" spans="1:5" ht="12.75">
      <c r="A165" s="35" t="s">
        <v>57</v>
      </c>
      <c r="E165" s="40" t="s">
        <v>5</v>
      </c>
    </row>
    <row r="166" spans="1:5" ht="12.75">
      <c r="A166" t="s">
        <v>58</v>
      </c>
      <c r="E166" s="39" t="s">
        <v>5</v>
      </c>
    </row>
    <row r="167" spans="1:16" ht="38.25">
      <c r="A167" t="s">
        <v>50</v>
      </c>
      <c s="34" t="s">
        <v>542</v>
      </c>
      <c s="34" t="s">
        <v>1148</v>
      </c>
      <c s="35" t="s">
        <v>5</v>
      </c>
      <c s="6" t="s">
        <v>1149</v>
      </c>
      <c s="36" t="s">
        <v>777</v>
      </c>
      <c s="37">
        <v>0.699</v>
      </c>
      <c s="36">
        <v>0</v>
      </c>
      <c s="36">
        <f>ROUND(G167*H167,6)</f>
      </c>
      <c r="L167" s="38">
        <v>0</v>
      </c>
      <c s="32">
        <f>ROUND(ROUND(L167,2)*ROUND(G167,3),2)</f>
      </c>
      <c s="36" t="s">
        <v>761</v>
      </c>
      <c>
        <f>(M167*21)/100</f>
      </c>
      <c t="s">
        <v>28</v>
      </c>
    </row>
    <row r="168" spans="1:5" ht="38.25">
      <c r="A168" s="35" t="s">
        <v>56</v>
      </c>
      <c r="E168" s="39" t="s">
        <v>1150</v>
      </c>
    </row>
    <row r="169" spans="1:5" ht="12.75">
      <c r="A169" s="35" t="s">
        <v>57</v>
      </c>
      <c r="E169" s="40" t="s">
        <v>5</v>
      </c>
    </row>
    <row r="170" spans="1:5" ht="12.75">
      <c r="A170" t="s">
        <v>58</v>
      </c>
      <c r="E170" s="39" t="s">
        <v>5</v>
      </c>
    </row>
    <row r="171" spans="1:13" ht="12.75">
      <c r="A171" t="s">
        <v>47</v>
      </c>
      <c r="C171" s="31" t="s">
        <v>844</v>
      </c>
      <c r="E171" s="33" t="s">
        <v>845</v>
      </c>
      <c r="J171" s="32">
        <f>0</f>
      </c>
      <c s="32">
        <f>0</f>
      </c>
      <c s="32">
        <f>0+L172</f>
      </c>
      <c s="32">
        <f>0+M172</f>
      </c>
    </row>
    <row r="172" spans="1:16" ht="38.25">
      <c r="A172" t="s">
        <v>50</v>
      </c>
      <c s="34" t="s">
        <v>545</v>
      </c>
      <c s="34" t="s">
        <v>2509</v>
      </c>
      <c s="35" t="s">
        <v>5</v>
      </c>
      <c s="6" t="s">
        <v>1152</v>
      </c>
      <c s="36" t="s">
        <v>777</v>
      </c>
      <c s="37">
        <v>0.645</v>
      </c>
      <c s="36">
        <v>0</v>
      </c>
      <c s="36">
        <f>ROUND(G172*H172,6)</f>
      </c>
      <c r="L172" s="38">
        <v>0</v>
      </c>
      <c s="32">
        <f>ROUND(ROUND(L172,2)*ROUND(G172,3),2)</f>
      </c>
      <c s="36" t="s">
        <v>761</v>
      </c>
      <c>
        <f>(M172*21)/100</f>
      </c>
      <c t="s">
        <v>28</v>
      </c>
    </row>
    <row r="173" spans="1:5" ht="38.25">
      <c r="A173" s="35" t="s">
        <v>56</v>
      </c>
      <c r="E173" s="39" t="s">
        <v>2510</v>
      </c>
    </row>
    <row r="174" spans="1:5" ht="12.75">
      <c r="A174" s="35" t="s">
        <v>57</v>
      </c>
      <c r="E174" s="40" t="s">
        <v>5</v>
      </c>
    </row>
    <row r="175" spans="1:5" ht="12.75">
      <c r="A175" t="s">
        <v>58</v>
      </c>
      <c r="E175" s="39" t="s">
        <v>5</v>
      </c>
    </row>
    <row r="176" spans="1:13" ht="12.75">
      <c r="A176" t="s">
        <v>47</v>
      </c>
      <c r="C176" s="31" t="s">
        <v>1274</v>
      </c>
      <c r="E176" s="33" t="s">
        <v>1275</v>
      </c>
      <c r="J176" s="32">
        <f>0</f>
      </c>
      <c s="32">
        <f>0</f>
      </c>
      <c s="32">
        <f>0+L177+L181</f>
      </c>
      <c s="32">
        <f>0+M177+M181</f>
      </c>
    </row>
    <row r="177" spans="1:16" ht="25.5">
      <c r="A177" t="s">
        <v>50</v>
      </c>
      <c s="34" t="s">
        <v>610</v>
      </c>
      <c s="34" t="s">
        <v>1276</v>
      </c>
      <c s="35" t="s">
        <v>5</v>
      </c>
      <c s="6" t="s">
        <v>1277</v>
      </c>
      <c s="36" t="s">
        <v>315</v>
      </c>
      <c s="37">
        <v>105</v>
      </c>
      <c s="36">
        <v>0</v>
      </c>
      <c s="36">
        <f>ROUND(G177*H177,6)</f>
      </c>
      <c r="L177" s="38">
        <v>0</v>
      </c>
      <c s="32">
        <f>ROUND(ROUND(L177,2)*ROUND(G177,3),2)</f>
      </c>
      <c s="36" t="s">
        <v>761</v>
      </c>
      <c>
        <f>(M177*21)/100</f>
      </c>
      <c t="s">
        <v>28</v>
      </c>
    </row>
    <row r="178" spans="1:5" ht="25.5">
      <c r="A178" s="35" t="s">
        <v>56</v>
      </c>
      <c r="E178" s="39" t="s">
        <v>1277</v>
      </c>
    </row>
    <row r="179" spans="1:5" ht="12.75">
      <c r="A179" s="35" t="s">
        <v>57</v>
      </c>
      <c r="E179" s="40" t="s">
        <v>5</v>
      </c>
    </row>
    <row r="180" spans="1:5" ht="12.75">
      <c r="A180" t="s">
        <v>58</v>
      </c>
      <c r="E180" s="39" t="s">
        <v>5</v>
      </c>
    </row>
    <row r="181" spans="1:16" ht="12.75">
      <c r="A181" t="s">
        <v>50</v>
      </c>
      <c s="34" t="s">
        <v>612</v>
      </c>
      <c s="34" t="s">
        <v>2511</v>
      </c>
      <c s="35" t="s">
        <v>5</v>
      </c>
      <c s="6" t="s">
        <v>2512</v>
      </c>
      <c s="36" t="s">
        <v>315</v>
      </c>
      <c s="37">
        <v>30</v>
      </c>
      <c s="36">
        <v>0</v>
      </c>
      <c s="36">
        <f>ROUND(G181*H181,6)</f>
      </c>
      <c r="L181" s="38">
        <v>0</v>
      </c>
      <c s="32">
        <f>ROUND(ROUND(L181,2)*ROUND(G181,3),2)</f>
      </c>
      <c s="36" t="s">
        <v>761</v>
      </c>
      <c>
        <f>(M181*21)/100</f>
      </c>
      <c t="s">
        <v>28</v>
      </c>
    </row>
    <row r="182" spans="1:5" ht="12.75">
      <c r="A182" s="35" t="s">
        <v>56</v>
      </c>
      <c r="E182" s="39" t="s">
        <v>2512</v>
      </c>
    </row>
    <row r="183" spans="1:5" ht="12.75">
      <c r="A183" s="35" t="s">
        <v>57</v>
      </c>
      <c r="E183" s="40" t="s">
        <v>5</v>
      </c>
    </row>
    <row r="184" spans="1:5" ht="12.75">
      <c r="A184" t="s">
        <v>58</v>
      </c>
      <c r="E184" s="39" t="s">
        <v>5</v>
      </c>
    </row>
    <row r="185" spans="1:13" ht="12.75">
      <c r="A185" t="s">
        <v>47</v>
      </c>
      <c r="C185" s="31" t="s">
        <v>2513</v>
      </c>
      <c r="E185" s="33" t="s">
        <v>2514</v>
      </c>
      <c r="J185" s="32">
        <f>0</f>
      </c>
      <c s="32">
        <f>0</f>
      </c>
      <c s="32">
        <f>0+L186</f>
      </c>
      <c s="32">
        <f>0+M186</f>
      </c>
    </row>
    <row r="186" spans="1:16" ht="12.75">
      <c r="A186" t="s">
        <v>50</v>
      </c>
      <c s="34" t="s">
        <v>617</v>
      </c>
      <c s="34" t="s">
        <v>2515</v>
      </c>
      <c s="35" t="s">
        <v>5</v>
      </c>
      <c s="6" t="s">
        <v>2516</v>
      </c>
      <c s="36" t="s">
        <v>91</v>
      </c>
      <c s="37">
        <v>1</v>
      </c>
      <c s="36">
        <v>0</v>
      </c>
      <c s="36">
        <f>ROUND(G186*H186,6)</f>
      </c>
      <c r="L186" s="38">
        <v>0</v>
      </c>
      <c s="32">
        <f>ROUND(ROUND(L186,2)*ROUND(G186,3),2)</f>
      </c>
      <c s="36" t="s">
        <v>761</v>
      </c>
      <c>
        <f>(M186*21)/100</f>
      </c>
      <c t="s">
        <v>28</v>
      </c>
    </row>
    <row r="187" spans="1:5" ht="12.75">
      <c r="A187" s="35" t="s">
        <v>56</v>
      </c>
      <c r="E187" s="39" t="s">
        <v>2516</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2519</v>
      </c>
      <c r="E8" s="30" t="s">
        <v>2518</v>
      </c>
      <c r="J8" s="29">
        <f>0+J9+J58+J91+J124+J181+J186+J191+J208+J225+J230+J235</f>
      </c>
      <c s="29">
        <f>0+K9+K58+K91+K124+K181+K186+K191+K208+K225+K230+K235</f>
      </c>
      <c s="29">
        <f>0+L9+L58+L91+L124+L181+L186+L191+L208+L225+L230+L235</f>
      </c>
      <c s="29">
        <f>0+M9+M58+M91+M124+M181+M186+M191+M208+M225+M230+M235</f>
      </c>
    </row>
    <row r="9" spans="1:13" ht="12.75">
      <c r="A9" t="s">
        <v>47</v>
      </c>
      <c r="C9" s="31" t="s">
        <v>2520</v>
      </c>
      <c r="E9" s="33" t="s">
        <v>2521</v>
      </c>
      <c r="J9" s="32">
        <f>0</f>
      </c>
      <c s="32">
        <f>0</f>
      </c>
      <c s="32">
        <f>0+L10+L14+L18+L22+L26+L30+L34+L38+L42+L46+L50+L54</f>
      </c>
      <c s="32">
        <f>0+M10+M14+M18+M22+M26+M30+M34+M38+M42+M46+M50+M54</f>
      </c>
    </row>
    <row r="10" spans="1:16" ht="25.5">
      <c r="A10" t="s">
        <v>50</v>
      </c>
      <c s="34" t="s">
        <v>533</v>
      </c>
      <c s="34" t="s">
        <v>2522</v>
      </c>
      <c s="35" t="s">
        <v>5</v>
      </c>
      <c s="6" t="s">
        <v>2523</v>
      </c>
      <c s="36" t="s">
        <v>91</v>
      </c>
      <c s="37">
        <v>5</v>
      </c>
      <c s="36">
        <v>0.00261</v>
      </c>
      <c s="36">
        <f>ROUND(G10*H10,6)</f>
      </c>
      <c r="L10" s="38">
        <v>0</v>
      </c>
      <c s="32">
        <f>ROUND(ROUND(L10,2)*ROUND(G10,3),2)</f>
      </c>
      <c s="36" t="s">
        <v>761</v>
      </c>
      <c>
        <f>(M10*21)/100</f>
      </c>
      <c t="s">
        <v>28</v>
      </c>
    </row>
    <row r="11" spans="1:5" ht="25.5">
      <c r="A11" s="35" t="s">
        <v>56</v>
      </c>
      <c r="E11" s="39" t="s">
        <v>2523</v>
      </c>
    </row>
    <row r="12" spans="1:5" ht="12.75">
      <c r="A12" s="35" t="s">
        <v>57</v>
      </c>
      <c r="E12" s="40" t="s">
        <v>5</v>
      </c>
    </row>
    <row r="13" spans="1:5" ht="12.75">
      <c r="A13" t="s">
        <v>58</v>
      </c>
      <c r="E13" s="39" t="s">
        <v>5</v>
      </c>
    </row>
    <row r="14" spans="1:16" ht="25.5">
      <c r="A14" t="s">
        <v>50</v>
      </c>
      <c s="34" t="s">
        <v>536</v>
      </c>
      <c s="34" t="s">
        <v>2524</v>
      </c>
      <c s="35" t="s">
        <v>5</v>
      </c>
      <c s="6" t="s">
        <v>2525</v>
      </c>
      <c s="36" t="s">
        <v>54</v>
      </c>
      <c s="37">
        <v>2</v>
      </c>
      <c s="36">
        <v>0.063</v>
      </c>
      <c s="36">
        <f>ROUND(G14*H14,6)</f>
      </c>
      <c r="L14" s="38">
        <v>0</v>
      </c>
      <c s="32">
        <f>ROUND(ROUND(L14,2)*ROUND(G14,3),2)</f>
      </c>
      <c s="36" t="s">
        <v>55</v>
      </c>
      <c>
        <f>(M14*21)/100</f>
      </c>
      <c t="s">
        <v>28</v>
      </c>
    </row>
    <row r="15" spans="1:5" ht="25.5">
      <c r="A15" s="35" t="s">
        <v>56</v>
      </c>
      <c r="E15" s="39" t="s">
        <v>2526</v>
      </c>
    </row>
    <row r="16" spans="1:5" ht="12.75">
      <c r="A16" s="35" t="s">
        <v>57</v>
      </c>
      <c r="E16" s="40" t="s">
        <v>5</v>
      </c>
    </row>
    <row r="17" spans="1:5" ht="12.75">
      <c r="A17" t="s">
        <v>58</v>
      </c>
      <c r="E17" s="39" t="s">
        <v>5</v>
      </c>
    </row>
    <row r="18" spans="1:16" ht="25.5">
      <c r="A18" t="s">
        <v>50</v>
      </c>
      <c s="34" t="s">
        <v>539</v>
      </c>
      <c s="34" t="s">
        <v>2527</v>
      </c>
      <c s="35" t="s">
        <v>5</v>
      </c>
      <c s="6" t="s">
        <v>2528</v>
      </c>
      <c s="36" t="s">
        <v>54</v>
      </c>
      <c s="37">
        <v>3</v>
      </c>
      <c s="36">
        <v>0.063</v>
      </c>
      <c s="36">
        <f>ROUND(G18*H18,6)</f>
      </c>
      <c r="L18" s="38">
        <v>0</v>
      </c>
      <c s="32">
        <f>ROUND(ROUND(L18,2)*ROUND(G18,3),2)</f>
      </c>
      <c s="36" t="s">
        <v>55</v>
      </c>
      <c>
        <f>(M18*21)/100</f>
      </c>
      <c t="s">
        <v>28</v>
      </c>
    </row>
    <row r="19" spans="1:5" ht="25.5">
      <c r="A19" s="35" t="s">
        <v>56</v>
      </c>
      <c r="E19" s="39" t="s">
        <v>2529</v>
      </c>
    </row>
    <row r="20" spans="1:5" ht="12.75">
      <c r="A20" s="35" t="s">
        <v>57</v>
      </c>
      <c r="E20" s="40" t="s">
        <v>5</v>
      </c>
    </row>
    <row r="21" spans="1:5" ht="12.75">
      <c r="A21" t="s">
        <v>58</v>
      </c>
      <c r="E21" s="39" t="s">
        <v>5</v>
      </c>
    </row>
    <row r="22" spans="1:16" ht="12.75">
      <c r="A22" t="s">
        <v>50</v>
      </c>
      <c s="34" t="s">
        <v>542</v>
      </c>
      <c s="34" t="s">
        <v>2530</v>
      </c>
      <c s="35" t="s">
        <v>5</v>
      </c>
      <c s="6" t="s">
        <v>2531</v>
      </c>
      <c s="36" t="s">
        <v>68</v>
      </c>
      <c s="37">
        <v>3</v>
      </c>
      <c s="36">
        <v>0.00039</v>
      </c>
      <c s="36">
        <f>ROUND(G22*H22,6)</f>
      </c>
      <c r="L22" s="38">
        <v>0</v>
      </c>
      <c s="32">
        <f>ROUND(ROUND(L22,2)*ROUND(G22,3),2)</f>
      </c>
      <c s="36" t="s">
        <v>761</v>
      </c>
      <c>
        <f>(M22*21)/100</f>
      </c>
      <c t="s">
        <v>28</v>
      </c>
    </row>
    <row r="23" spans="1:5" ht="12.75">
      <c r="A23" s="35" t="s">
        <v>56</v>
      </c>
      <c r="E23" s="39" t="s">
        <v>2531</v>
      </c>
    </row>
    <row r="24" spans="1:5" ht="12.75">
      <c r="A24" s="35" t="s">
        <v>57</v>
      </c>
      <c r="E24" s="40" t="s">
        <v>5</v>
      </c>
    </row>
    <row r="25" spans="1:5" ht="12.75">
      <c r="A25" t="s">
        <v>58</v>
      </c>
      <c r="E25" s="39" t="s">
        <v>5</v>
      </c>
    </row>
    <row r="26" spans="1:16" ht="12.75">
      <c r="A26" t="s">
        <v>50</v>
      </c>
      <c s="34" t="s">
        <v>545</v>
      </c>
      <c s="34" t="s">
        <v>2532</v>
      </c>
      <c s="35" t="s">
        <v>5</v>
      </c>
      <c s="6" t="s">
        <v>2533</v>
      </c>
      <c s="36" t="s">
        <v>54</v>
      </c>
      <c s="37">
        <v>5</v>
      </c>
      <c s="36">
        <v>0.003</v>
      </c>
      <c s="36">
        <f>ROUND(G26*H26,6)</f>
      </c>
      <c r="L26" s="38">
        <v>0</v>
      </c>
      <c s="32">
        <f>ROUND(ROUND(L26,2)*ROUND(G26,3),2)</f>
      </c>
      <c s="36" t="s">
        <v>55</v>
      </c>
      <c>
        <f>(M26*21)/100</f>
      </c>
      <c t="s">
        <v>28</v>
      </c>
    </row>
    <row r="27" spans="1:5" ht="12.75">
      <c r="A27" s="35" t="s">
        <v>56</v>
      </c>
      <c r="E27" s="39" t="s">
        <v>2533</v>
      </c>
    </row>
    <row r="28" spans="1:5" ht="12.75">
      <c r="A28" s="35" t="s">
        <v>57</v>
      </c>
      <c r="E28" s="40" t="s">
        <v>5</v>
      </c>
    </row>
    <row r="29" spans="1:5" ht="12.75">
      <c r="A29" t="s">
        <v>58</v>
      </c>
      <c r="E29" s="39" t="s">
        <v>5</v>
      </c>
    </row>
    <row r="30" spans="1:16" ht="12.75">
      <c r="A30" t="s">
        <v>50</v>
      </c>
      <c s="34" t="s">
        <v>546</v>
      </c>
      <c s="34" t="s">
        <v>2534</v>
      </c>
      <c s="35" t="s">
        <v>5</v>
      </c>
      <c s="6" t="s">
        <v>2535</v>
      </c>
      <c s="36" t="s">
        <v>91</v>
      </c>
      <c s="37">
        <v>2</v>
      </c>
      <c s="36">
        <v>0.002</v>
      </c>
      <c s="36">
        <f>ROUND(G30*H30,6)</f>
      </c>
      <c r="L30" s="38">
        <v>0</v>
      </c>
      <c s="32">
        <f>ROUND(ROUND(L30,2)*ROUND(G30,3),2)</f>
      </c>
      <c s="36" t="s">
        <v>55</v>
      </c>
      <c>
        <f>(M30*21)/100</f>
      </c>
      <c t="s">
        <v>28</v>
      </c>
    </row>
    <row r="31" spans="1:5" ht="12.75">
      <c r="A31" s="35" t="s">
        <v>56</v>
      </c>
      <c r="E31" s="39" t="s">
        <v>2535</v>
      </c>
    </row>
    <row r="32" spans="1:5" ht="12.75">
      <c r="A32" s="35" t="s">
        <v>57</v>
      </c>
      <c r="E32" s="40" t="s">
        <v>5</v>
      </c>
    </row>
    <row r="33" spans="1:5" ht="12.75">
      <c r="A33" t="s">
        <v>58</v>
      </c>
      <c r="E33" s="39" t="s">
        <v>5</v>
      </c>
    </row>
    <row r="34" spans="1:16" ht="12.75">
      <c r="A34" t="s">
        <v>50</v>
      </c>
      <c s="34" t="s">
        <v>549</v>
      </c>
      <c s="34" t="s">
        <v>2536</v>
      </c>
      <c s="35" t="s">
        <v>5</v>
      </c>
      <c s="6" t="s">
        <v>2537</v>
      </c>
      <c s="36" t="s">
        <v>54</v>
      </c>
      <c s="37">
        <v>35</v>
      </c>
      <c s="36">
        <v>0.002</v>
      </c>
      <c s="36">
        <f>ROUND(G34*H34,6)</f>
      </c>
      <c r="L34" s="38">
        <v>0</v>
      </c>
      <c s="32">
        <f>ROUND(ROUND(L34,2)*ROUND(G34,3),2)</f>
      </c>
      <c s="36" t="s">
        <v>55</v>
      </c>
      <c>
        <f>(M34*21)/100</f>
      </c>
      <c t="s">
        <v>28</v>
      </c>
    </row>
    <row r="35" spans="1:5" ht="12.75">
      <c r="A35" s="35" t="s">
        <v>56</v>
      </c>
      <c r="E35" s="39" t="s">
        <v>2537</v>
      </c>
    </row>
    <row r="36" spans="1:5" ht="12.75">
      <c r="A36" s="35" t="s">
        <v>57</v>
      </c>
      <c r="E36" s="40" t="s">
        <v>5</v>
      </c>
    </row>
    <row r="37" spans="1:5" ht="12.75">
      <c r="A37" t="s">
        <v>58</v>
      </c>
      <c r="E37" s="39" t="s">
        <v>5</v>
      </c>
    </row>
    <row r="38" spans="1:16" ht="12.75">
      <c r="A38" t="s">
        <v>50</v>
      </c>
      <c s="34" t="s">
        <v>550</v>
      </c>
      <c s="34" t="s">
        <v>2538</v>
      </c>
      <c s="35" t="s">
        <v>5</v>
      </c>
      <c s="6" t="s">
        <v>2539</v>
      </c>
      <c s="36" t="s">
        <v>54</v>
      </c>
      <c s="37">
        <v>20</v>
      </c>
      <c s="36">
        <v>0.002</v>
      </c>
      <c s="36">
        <f>ROUND(G38*H38,6)</f>
      </c>
      <c r="L38" s="38">
        <v>0</v>
      </c>
      <c s="32">
        <f>ROUND(ROUND(L38,2)*ROUND(G38,3),2)</f>
      </c>
      <c s="36" t="s">
        <v>55</v>
      </c>
      <c>
        <f>(M38*21)/100</f>
      </c>
      <c t="s">
        <v>28</v>
      </c>
    </row>
    <row r="39" spans="1:5" ht="12.75">
      <c r="A39" s="35" t="s">
        <v>56</v>
      </c>
      <c r="E39" s="39" t="s">
        <v>2539</v>
      </c>
    </row>
    <row r="40" spans="1:5" ht="12.75">
      <c r="A40" s="35" t="s">
        <v>57</v>
      </c>
      <c r="E40" s="40" t="s">
        <v>5</v>
      </c>
    </row>
    <row r="41" spans="1:5" ht="12.75">
      <c r="A41" t="s">
        <v>58</v>
      </c>
      <c r="E41" s="39" t="s">
        <v>5</v>
      </c>
    </row>
    <row r="42" spans="1:16" ht="12.75">
      <c r="A42" t="s">
        <v>50</v>
      </c>
      <c s="34" t="s">
        <v>553</v>
      </c>
      <c s="34" t="s">
        <v>2540</v>
      </c>
      <c s="35" t="s">
        <v>5</v>
      </c>
      <c s="6" t="s">
        <v>2541</v>
      </c>
      <c s="36" t="s">
        <v>54</v>
      </c>
      <c s="37">
        <v>8</v>
      </c>
      <c s="36">
        <v>0.002</v>
      </c>
      <c s="36">
        <f>ROUND(G42*H42,6)</f>
      </c>
      <c r="L42" s="38">
        <v>0</v>
      </c>
      <c s="32">
        <f>ROUND(ROUND(L42,2)*ROUND(G42,3),2)</f>
      </c>
      <c s="36" t="s">
        <v>55</v>
      </c>
      <c>
        <f>(M42*21)/100</f>
      </c>
      <c t="s">
        <v>28</v>
      </c>
    </row>
    <row r="43" spans="1:5" ht="12.75">
      <c r="A43" s="35" t="s">
        <v>56</v>
      </c>
      <c r="E43" s="39" t="s">
        <v>2541</v>
      </c>
    </row>
    <row r="44" spans="1:5" ht="12.75">
      <c r="A44" s="35" t="s">
        <v>57</v>
      </c>
      <c r="E44" s="40" t="s">
        <v>5</v>
      </c>
    </row>
    <row r="45" spans="1:5" ht="12.75">
      <c r="A45" t="s">
        <v>58</v>
      </c>
      <c r="E45" s="39" t="s">
        <v>5</v>
      </c>
    </row>
    <row r="46" spans="1:16" ht="12.75">
      <c r="A46" t="s">
        <v>50</v>
      </c>
      <c s="34" t="s">
        <v>554</v>
      </c>
      <c s="34" t="s">
        <v>2542</v>
      </c>
      <c s="35" t="s">
        <v>5</v>
      </c>
      <c s="6" t="s">
        <v>2543</v>
      </c>
      <c s="36" t="s">
        <v>54</v>
      </c>
      <c s="37">
        <v>3</v>
      </c>
      <c s="36">
        <v>0.002</v>
      </c>
      <c s="36">
        <f>ROUND(G46*H46,6)</f>
      </c>
      <c r="L46" s="38">
        <v>0</v>
      </c>
      <c s="32">
        <f>ROUND(ROUND(L46,2)*ROUND(G46,3),2)</f>
      </c>
      <c s="36" t="s">
        <v>55</v>
      </c>
      <c>
        <f>(M46*21)/100</f>
      </c>
      <c t="s">
        <v>28</v>
      </c>
    </row>
    <row r="47" spans="1:5" ht="12.75">
      <c r="A47" s="35" t="s">
        <v>56</v>
      </c>
      <c r="E47" s="39" t="s">
        <v>2543</v>
      </c>
    </row>
    <row r="48" spans="1:5" ht="12.75">
      <c r="A48" s="35" t="s">
        <v>57</v>
      </c>
      <c r="E48" s="40" t="s">
        <v>5</v>
      </c>
    </row>
    <row r="49" spans="1:5" ht="12.75">
      <c r="A49" t="s">
        <v>58</v>
      </c>
      <c r="E49" s="39" t="s">
        <v>5</v>
      </c>
    </row>
    <row r="50" spans="1:16" ht="12.75">
      <c r="A50" t="s">
        <v>50</v>
      </c>
      <c s="34" t="s">
        <v>557</v>
      </c>
      <c s="34" t="s">
        <v>2544</v>
      </c>
      <c s="35" t="s">
        <v>5</v>
      </c>
      <c s="6" t="s">
        <v>2545</v>
      </c>
      <c s="36" t="s">
        <v>54</v>
      </c>
      <c s="37">
        <v>2</v>
      </c>
      <c s="36">
        <v>0.002</v>
      </c>
      <c s="36">
        <f>ROUND(G50*H50,6)</f>
      </c>
      <c r="L50" s="38">
        <v>0</v>
      </c>
      <c s="32">
        <f>ROUND(ROUND(L50,2)*ROUND(G50,3),2)</f>
      </c>
      <c s="36" t="s">
        <v>55</v>
      </c>
      <c>
        <f>(M50*21)/100</f>
      </c>
      <c t="s">
        <v>28</v>
      </c>
    </row>
    <row r="51" spans="1:5" ht="12.75">
      <c r="A51" s="35" t="s">
        <v>56</v>
      </c>
      <c r="E51" s="39" t="s">
        <v>2545</v>
      </c>
    </row>
    <row r="52" spans="1:5" ht="12.75">
      <c r="A52" s="35" t="s">
        <v>57</v>
      </c>
      <c r="E52" s="40" t="s">
        <v>5</v>
      </c>
    </row>
    <row r="53" spans="1:5" ht="12.75">
      <c r="A53" t="s">
        <v>58</v>
      </c>
      <c r="E53" s="39" t="s">
        <v>5</v>
      </c>
    </row>
    <row r="54" spans="1:16" ht="25.5">
      <c r="A54" t="s">
        <v>50</v>
      </c>
      <c s="34" t="s">
        <v>558</v>
      </c>
      <c s="34" t="s">
        <v>2546</v>
      </c>
      <c s="35" t="s">
        <v>5</v>
      </c>
      <c s="6" t="s">
        <v>2547</v>
      </c>
      <c s="36" t="s">
        <v>777</v>
      </c>
      <c s="37">
        <v>0.484</v>
      </c>
      <c s="36">
        <v>0</v>
      </c>
      <c s="36">
        <f>ROUND(G54*H54,6)</f>
      </c>
      <c r="L54" s="38">
        <v>0</v>
      </c>
      <c s="32">
        <f>ROUND(ROUND(L54,2)*ROUND(G54,3),2)</f>
      </c>
      <c s="36" t="s">
        <v>761</v>
      </c>
      <c>
        <f>(M54*21)/100</f>
      </c>
      <c t="s">
        <v>28</v>
      </c>
    </row>
    <row r="55" spans="1:5" ht="25.5">
      <c r="A55" s="35" t="s">
        <v>56</v>
      </c>
      <c r="E55" s="39" t="s">
        <v>2547</v>
      </c>
    </row>
    <row r="56" spans="1:5" ht="12.75">
      <c r="A56" s="35" t="s">
        <v>57</v>
      </c>
      <c r="E56" s="40" t="s">
        <v>5</v>
      </c>
    </row>
    <row r="57" spans="1:5" ht="12.75">
      <c r="A57" t="s">
        <v>58</v>
      </c>
      <c r="E57" s="39" t="s">
        <v>5</v>
      </c>
    </row>
    <row r="58" spans="1:13" ht="12.75">
      <c r="A58" t="s">
        <v>47</v>
      </c>
      <c r="C58" s="31" t="s">
        <v>2548</v>
      </c>
      <c r="E58" s="33" t="s">
        <v>2549</v>
      </c>
      <c r="J58" s="32">
        <f>0</f>
      </c>
      <c s="32">
        <f>0</f>
      </c>
      <c s="32">
        <f>0+L59+L63+L67+L71+L75+L79+L83+L87</f>
      </c>
      <c s="32">
        <f>0+M59+M63+M67+M71+M75+M79+M83+M87</f>
      </c>
    </row>
    <row r="59" spans="1:16" ht="12.75">
      <c r="A59" t="s">
        <v>50</v>
      </c>
      <c s="34" t="s">
        <v>561</v>
      </c>
      <c s="34" t="s">
        <v>2550</v>
      </c>
      <c s="35" t="s">
        <v>5</v>
      </c>
      <c s="6" t="s">
        <v>2551</v>
      </c>
      <c s="36" t="s">
        <v>68</v>
      </c>
      <c s="37">
        <v>298</v>
      </c>
      <c s="36">
        <v>0.00046</v>
      </c>
      <c s="36">
        <f>ROUND(G59*H59,6)</f>
      </c>
      <c r="L59" s="38">
        <v>0</v>
      </c>
      <c s="32">
        <f>ROUND(ROUND(L59,2)*ROUND(G59,3),2)</f>
      </c>
      <c s="36" t="s">
        <v>761</v>
      </c>
      <c>
        <f>(M59*21)/100</f>
      </c>
      <c t="s">
        <v>28</v>
      </c>
    </row>
    <row r="60" spans="1:5" ht="12.75">
      <c r="A60" s="35" t="s">
        <v>56</v>
      </c>
      <c r="E60" s="39" t="s">
        <v>2551</v>
      </c>
    </row>
    <row r="61" spans="1:5" ht="12.75">
      <c r="A61" s="35" t="s">
        <v>57</v>
      </c>
      <c r="E61" s="40" t="s">
        <v>5</v>
      </c>
    </row>
    <row r="62" spans="1:5" ht="12.75">
      <c r="A62" t="s">
        <v>58</v>
      </c>
      <c r="E62" s="39" t="s">
        <v>5</v>
      </c>
    </row>
    <row r="63" spans="1:16" ht="12.75">
      <c r="A63" t="s">
        <v>50</v>
      </c>
      <c s="34" t="s">
        <v>562</v>
      </c>
      <c s="34" t="s">
        <v>2552</v>
      </c>
      <c s="35" t="s">
        <v>5</v>
      </c>
      <c s="6" t="s">
        <v>2553</v>
      </c>
      <c s="36" t="s">
        <v>68</v>
      </c>
      <c s="37">
        <v>80</v>
      </c>
      <c s="36">
        <v>0.00056</v>
      </c>
      <c s="36">
        <f>ROUND(G63*H63,6)</f>
      </c>
      <c r="L63" s="38">
        <v>0</v>
      </c>
      <c s="32">
        <f>ROUND(ROUND(L63,2)*ROUND(G63,3),2)</f>
      </c>
      <c s="36" t="s">
        <v>761</v>
      </c>
      <c>
        <f>(M63*21)/100</f>
      </c>
      <c t="s">
        <v>28</v>
      </c>
    </row>
    <row r="64" spans="1:5" ht="12.75">
      <c r="A64" s="35" t="s">
        <v>56</v>
      </c>
      <c r="E64" s="39" t="s">
        <v>2553</v>
      </c>
    </row>
    <row r="65" spans="1:5" ht="12.75">
      <c r="A65" s="35" t="s">
        <v>57</v>
      </c>
      <c r="E65" s="40" t="s">
        <v>5</v>
      </c>
    </row>
    <row r="66" spans="1:5" ht="12.75">
      <c r="A66" t="s">
        <v>58</v>
      </c>
      <c r="E66" s="39" t="s">
        <v>5</v>
      </c>
    </row>
    <row r="67" spans="1:16" ht="12.75">
      <c r="A67" t="s">
        <v>50</v>
      </c>
      <c s="34" t="s">
        <v>565</v>
      </c>
      <c s="34" t="s">
        <v>2554</v>
      </c>
      <c s="35" t="s">
        <v>5</v>
      </c>
      <c s="6" t="s">
        <v>2555</v>
      </c>
      <c s="36" t="s">
        <v>68</v>
      </c>
      <c s="37">
        <v>130</v>
      </c>
      <c s="36">
        <v>0.0007</v>
      </c>
      <c s="36">
        <f>ROUND(G67*H67,6)</f>
      </c>
      <c r="L67" s="38">
        <v>0</v>
      </c>
      <c s="32">
        <f>ROUND(ROUND(L67,2)*ROUND(G67,3),2)</f>
      </c>
      <c s="36" t="s">
        <v>761</v>
      </c>
      <c>
        <f>(M67*21)/100</f>
      </c>
      <c t="s">
        <v>28</v>
      </c>
    </row>
    <row r="68" spans="1:5" ht="12.75">
      <c r="A68" s="35" t="s">
        <v>56</v>
      </c>
      <c r="E68" s="39" t="s">
        <v>2555</v>
      </c>
    </row>
    <row r="69" spans="1:5" ht="12.75">
      <c r="A69" s="35" t="s">
        <v>57</v>
      </c>
      <c r="E69" s="40" t="s">
        <v>5</v>
      </c>
    </row>
    <row r="70" spans="1:5" ht="12.75">
      <c r="A70" t="s">
        <v>58</v>
      </c>
      <c r="E70" s="39" t="s">
        <v>5</v>
      </c>
    </row>
    <row r="71" spans="1:16" ht="12.75">
      <c r="A71" t="s">
        <v>50</v>
      </c>
      <c s="34" t="s">
        <v>568</v>
      </c>
      <c s="34" t="s">
        <v>2556</v>
      </c>
      <c s="35" t="s">
        <v>5</v>
      </c>
      <c s="6" t="s">
        <v>2557</v>
      </c>
      <c s="36" t="s">
        <v>68</v>
      </c>
      <c s="37">
        <v>74</v>
      </c>
      <c s="36">
        <v>0.00127</v>
      </c>
      <c s="36">
        <f>ROUND(G71*H71,6)</f>
      </c>
      <c r="L71" s="38">
        <v>0</v>
      </c>
      <c s="32">
        <f>ROUND(ROUND(L71,2)*ROUND(G71,3),2)</f>
      </c>
      <c s="36" t="s">
        <v>761</v>
      </c>
      <c>
        <f>(M71*21)/100</f>
      </c>
      <c t="s">
        <v>28</v>
      </c>
    </row>
    <row r="72" spans="1:5" ht="12.75">
      <c r="A72" s="35" t="s">
        <v>56</v>
      </c>
      <c r="E72" s="39" t="s">
        <v>2557</v>
      </c>
    </row>
    <row r="73" spans="1:5" ht="12.75">
      <c r="A73" s="35" t="s">
        <v>57</v>
      </c>
      <c r="E73" s="40" t="s">
        <v>5</v>
      </c>
    </row>
    <row r="74" spans="1:5" ht="12.75">
      <c r="A74" t="s">
        <v>58</v>
      </c>
      <c r="E74" s="39" t="s">
        <v>5</v>
      </c>
    </row>
    <row r="75" spans="1:16" ht="12.75">
      <c r="A75" t="s">
        <v>50</v>
      </c>
      <c s="34" t="s">
        <v>571</v>
      </c>
      <c s="34" t="s">
        <v>2558</v>
      </c>
      <c s="35" t="s">
        <v>5</v>
      </c>
      <c s="6" t="s">
        <v>2559</v>
      </c>
      <c s="36" t="s">
        <v>68</v>
      </c>
      <c s="37">
        <v>582</v>
      </c>
      <c s="36">
        <v>0</v>
      </c>
      <c s="36">
        <f>ROUND(G75*H75,6)</f>
      </c>
      <c r="L75" s="38">
        <v>0</v>
      </c>
      <c s="32">
        <f>ROUND(ROUND(L75,2)*ROUND(G75,3),2)</f>
      </c>
      <c s="36" t="s">
        <v>761</v>
      </c>
      <c>
        <f>(M75*21)/100</f>
      </c>
      <c t="s">
        <v>28</v>
      </c>
    </row>
    <row r="76" spans="1:5" ht="12.75">
      <c r="A76" s="35" t="s">
        <v>56</v>
      </c>
      <c r="E76" s="39" t="s">
        <v>2559</v>
      </c>
    </row>
    <row r="77" spans="1:5" ht="12.75">
      <c r="A77" s="35" t="s">
        <v>57</v>
      </c>
      <c r="E77" s="40" t="s">
        <v>5</v>
      </c>
    </row>
    <row r="78" spans="1:5" ht="12.75">
      <c r="A78" t="s">
        <v>58</v>
      </c>
      <c r="E78" s="39" t="s">
        <v>5</v>
      </c>
    </row>
    <row r="79" spans="1:16" ht="25.5">
      <c r="A79" t="s">
        <v>50</v>
      </c>
      <c s="34" t="s">
        <v>574</v>
      </c>
      <c s="34" t="s">
        <v>2560</v>
      </c>
      <c s="35" t="s">
        <v>5</v>
      </c>
      <c s="6" t="s">
        <v>2561</v>
      </c>
      <c s="36" t="s">
        <v>68</v>
      </c>
      <c s="37">
        <v>508</v>
      </c>
      <c s="36">
        <v>4E-05</v>
      </c>
      <c s="36">
        <f>ROUND(G79*H79,6)</f>
      </c>
      <c r="L79" s="38">
        <v>0</v>
      </c>
      <c s="32">
        <f>ROUND(ROUND(L79,2)*ROUND(G79,3),2)</f>
      </c>
      <c s="36" t="s">
        <v>761</v>
      </c>
      <c>
        <f>(M79*21)/100</f>
      </c>
      <c t="s">
        <v>28</v>
      </c>
    </row>
    <row r="80" spans="1:5" ht="38.25">
      <c r="A80" s="35" t="s">
        <v>56</v>
      </c>
      <c r="E80" s="39" t="s">
        <v>2562</v>
      </c>
    </row>
    <row r="81" spans="1:5" ht="51">
      <c r="A81" s="35" t="s">
        <v>57</v>
      </c>
      <c r="E81" s="40" t="s">
        <v>2563</v>
      </c>
    </row>
    <row r="82" spans="1:5" ht="12.75">
      <c r="A82" t="s">
        <v>58</v>
      </c>
      <c r="E82" s="39" t="s">
        <v>5</v>
      </c>
    </row>
    <row r="83" spans="1:16" ht="25.5">
      <c r="A83" t="s">
        <v>50</v>
      </c>
      <c s="34" t="s">
        <v>577</v>
      </c>
      <c s="34" t="s">
        <v>2564</v>
      </c>
      <c s="35" t="s">
        <v>5</v>
      </c>
      <c s="6" t="s">
        <v>2561</v>
      </c>
      <c s="36" t="s">
        <v>68</v>
      </c>
      <c s="37">
        <v>74</v>
      </c>
      <c s="36">
        <v>4E-05</v>
      </c>
      <c s="36">
        <f>ROUND(G83*H83,6)</f>
      </c>
      <c r="L83" s="38">
        <v>0</v>
      </c>
      <c s="32">
        <f>ROUND(ROUND(L83,2)*ROUND(G83,3),2)</f>
      </c>
      <c s="36" t="s">
        <v>761</v>
      </c>
      <c>
        <f>(M83*21)/100</f>
      </c>
      <c t="s">
        <v>28</v>
      </c>
    </row>
    <row r="84" spans="1:5" ht="38.25">
      <c r="A84" s="35" t="s">
        <v>56</v>
      </c>
      <c r="E84" s="39" t="s">
        <v>2565</v>
      </c>
    </row>
    <row r="85" spans="1:5" ht="12.75">
      <c r="A85" s="35" t="s">
        <v>57</v>
      </c>
      <c r="E85" s="40" t="s">
        <v>2566</v>
      </c>
    </row>
    <row r="86" spans="1:5" ht="12.75">
      <c r="A86" t="s">
        <v>58</v>
      </c>
      <c r="E86" s="39" t="s">
        <v>5</v>
      </c>
    </row>
    <row r="87" spans="1:16" ht="25.5">
      <c r="A87" t="s">
        <v>50</v>
      </c>
      <c s="34" t="s">
        <v>580</v>
      </c>
      <c s="34" t="s">
        <v>2567</v>
      </c>
      <c s="35" t="s">
        <v>5</v>
      </c>
      <c s="6" t="s">
        <v>2568</v>
      </c>
      <c s="36" t="s">
        <v>777</v>
      </c>
      <c s="37">
        <v>0.39</v>
      </c>
      <c s="36">
        <v>0</v>
      </c>
      <c s="36">
        <f>ROUND(G87*H87,6)</f>
      </c>
      <c r="L87" s="38">
        <v>0</v>
      </c>
      <c s="32">
        <f>ROUND(ROUND(L87,2)*ROUND(G87,3),2)</f>
      </c>
      <c s="36" t="s">
        <v>761</v>
      </c>
      <c>
        <f>(M87*21)/100</f>
      </c>
      <c t="s">
        <v>28</v>
      </c>
    </row>
    <row r="88" spans="1:5" ht="25.5">
      <c r="A88" s="35" t="s">
        <v>56</v>
      </c>
      <c r="E88" s="39" t="s">
        <v>2568</v>
      </c>
    </row>
    <row r="89" spans="1:5" ht="12.75">
      <c r="A89" s="35" t="s">
        <v>57</v>
      </c>
      <c r="E89" s="40" t="s">
        <v>5</v>
      </c>
    </row>
    <row r="90" spans="1:5" ht="12.75">
      <c r="A90" t="s">
        <v>58</v>
      </c>
      <c r="E90" s="39" t="s">
        <v>5</v>
      </c>
    </row>
    <row r="91" spans="1:13" ht="12.75">
      <c r="A91" t="s">
        <v>47</v>
      </c>
      <c r="C91" s="31" t="s">
        <v>2569</v>
      </c>
      <c r="E91" s="33" t="s">
        <v>2570</v>
      </c>
      <c r="J91" s="32">
        <f>0</f>
      </c>
      <c s="32">
        <f>0</f>
      </c>
      <c s="32">
        <f>0+L92+L96+L100+L104+L108+L112+L116+L120</f>
      </c>
      <c s="32">
        <f>0+M92+M96+M100+M104+M108+M112+M116+M120</f>
      </c>
    </row>
    <row r="92" spans="1:16" ht="12.75">
      <c r="A92" t="s">
        <v>50</v>
      </c>
      <c s="34" t="s">
        <v>583</v>
      </c>
      <c s="34" t="s">
        <v>2571</v>
      </c>
      <c s="35" t="s">
        <v>5</v>
      </c>
      <c s="6" t="s">
        <v>2572</v>
      </c>
      <c s="36" t="s">
        <v>54</v>
      </c>
      <c s="37">
        <v>10</v>
      </c>
      <c s="36">
        <v>0.00024</v>
      </c>
      <c s="36">
        <f>ROUND(G92*H92,6)</f>
      </c>
      <c r="L92" s="38">
        <v>0</v>
      </c>
      <c s="32">
        <f>ROUND(ROUND(L92,2)*ROUND(G92,3),2)</f>
      </c>
      <c s="36" t="s">
        <v>761</v>
      </c>
      <c>
        <f>(M92*21)/100</f>
      </c>
      <c t="s">
        <v>28</v>
      </c>
    </row>
    <row r="93" spans="1:5" ht="12.75">
      <c r="A93" s="35" t="s">
        <v>56</v>
      </c>
      <c r="E93" s="39" t="s">
        <v>2572</v>
      </c>
    </row>
    <row r="94" spans="1:5" ht="12.75">
      <c r="A94" s="35" t="s">
        <v>57</v>
      </c>
      <c r="E94" s="40" t="s">
        <v>5</v>
      </c>
    </row>
    <row r="95" spans="1:5" ht="12.75">
      <c r="A95" t="s">
        <v>58</v>
      </c>
      <c r="E95" s="39" t="s">
        <v>5</v>
      </c>
    </row>
    <row r="96" spans="1:16" ht="25.5">
      <c r="A96" t="s">
        <v>50</v>
      </c>
      <c s="34" t="s">
        <v>586</v>
      </c>
      <c s="34" t="s">
        <v>2573</v>
      </c>
      <c s="35" t="s">
        <v>5</v>
      </c>
      <c s="6" t="s">
        <v>2574</v>
      </c>
      <c s="36" t="s">
        <v>54</v>
      </c>
      <c s="37">
        <v>54</v>
      </c>
      <c s="36">
        <v>0.00029</v>
      </c>
      <c s="36">
        <f>ROUND(G96*H96,6)</f>
      </c>
      <c r="L96" s="38">
        <v>0</v>
      </c>
      <c s="32">
        <f>ROUND(ROUND(L96,2)*ROUND(G96,3),2)</f>
      </c>
      <c s="36" t="s">
        <v>761</v>
      </c>
      <c>
        <f>(M96*21)/100</f>
      </c>
      <c t="s">
        <v>28</v>
      </c>
    </row>
    <row r="97" spans="1:5" ht="25.5">
      <c r="A97" s="35" t="s">
        <v>56</v>
      </c>
      <c r="E97" s="39" t="s">
        <v>2574</v>
      </c>
    </row>
    <row r="98" spans="1:5" ht="12.75">
      <c r="A98" s="35" t="s">
        <v>57</v>
      </c>
      <c r="E98" s="40" t="s">
        <v>5</v>
      </c>
    </row>
    <row r="99" spans="1:5" ht="12.75">
      <c r="A99" t="s">
        <v>58</v>
      </c>
      <c r="E99" s="39" t="s">
        <v>5</v>
      </c>
    </row>
    <row r="100" spans="1:16" ht="12.75">
      <c r="A100" t="s">
        <v>50</v>
      </c>
      <c s="34" t="s">
        <v>588</v>
      </c>
      <c s="34" t="s">
        <v>2575</v>
      </c>
      <c s="35" t="s">
        <v>5</v>
      </c>
      <c s="6" t="s">
        <v>2576</v>
      </c>
      <c s="36" t="s">
        <v>54</v>
      </c>
      <c s="37">
        <v>5</v>
      </c>
      <c s="36">
        <v>0.00025</v>
      </c>
      <c s="36">
        <f>ROUND(G100*H100,6)</f>
      </c>
      <c r="L100" s="38">
        <v>0</v>
      </c>
      <c s="32">
        <f>ROUND(ROUND(L100,2)*ROUND(G100,3),2)</f>
      </c>
      <c s="36" t="s">
        <v>761</v>
      </c>
      <c>
        <f>(M100*21)/100</f>
      </c>
      <c t="s">
        <v>28</v>
      </c>
    </row>
    <row r="101" spans="1:5" ht="12.75">
      <c r="A101" s="35" t="s">
        <v>56</v>
      </c>
      <c r="E101" s="39" t="s">
        <v>2576</v>
      </c>
    </row>
    <row r="102" spans="1:5" ht="12.75">
      <c r="A102" s="35" t="s">
        <v>57</v>
      </c>
      <c r="E102" s="40" t="s">
        <v>5</v>
      </c>
    </row>
    <row r="103" spans="1:5" ht="12.75">
      <c r="A103" t="s">
        <v>58</v>
      </c>
      <c r="E103" s="39" t="s">
        <v>5</v>
      </c>
    </row>
    <row r="104" spans="1:16" ht="12.75">
      <c r="A104" t="s">
        <v>50</v>
      </c>
      <c s="34" t="s">
        <v>591</v>
      </c>
      <c s="34" t="s">
        <v>2577</v>
      </c>
      <c s="35" t="s">
        <v>5</v>
      </c>
      <c s="6" t="s">
        <v>2578</v>
      </c>
      <c s="36" t="s">
        <v>54</v>
      </c>
      <c s="37">
        <v>51</v>
      </c>
      <c s="36">
        <v>0.00027</v>
      </c>
      <c s="36">
        <f>ROUND(G104*H104,6)</f>
      </c>
      <c r="L104" s="38">
        <v>0</v>
      </c>
      <c s="32">
        <f>ROUND(ROUND(L104,2)*ROUND(G104,3),2)</f>
      </c>
      <c s="36" t="s">
        <v>761</v>
      </c>
      <c>
        <f>(M104*21)/100</f>
      </c>
      <c t="s">
        <v>28</v>
      </c>
    </row>
    <row r="105" spans="1:5" ht="12.75">
      <c r="A105" s="35" t="s">
        <v>56</v>
      </c>
      <c r="E105" s="39" t="s">
        <v>2578</v>
      </c>
    </row>
    <row r="106" spans="1:5" ht="12.75">
      <c r="A106" s="35" t="s">
        <v>57</v>
      </c>
      <c r="E106" s="40" t="s">
        <v>5</v>
      </c>
    </row>
    <row r="107" spans="1:5" ht="12.75">
      <c r="A107" t="s">
        <v>58</v>
      </c>
      <c r="E107" s="39" t="s">
        <v>5</v>
      </c>
    </row>
    <row r="108" spans="1:16" ht="12.75">
      <c r="A108" t="s">
        <v>50</v>
      </c>
      <c s="34" t="s">
        <v>595</v>
      </c>
      <c s="34" t="s">
        <v>2579</v>
      </c>
      <c s="35" t="s">
        <v>5</v>
      </c>
      <c s="6" t="s">
        <v>2580</v>
      </c>
      <c s="36" t="s">
        <v>54</v>
      </c>
      <c s="37">
        <v>5</v>
      </c>
      <c s="36">
        <v>0.00057</v>
      </c>
      <c s="36">
        <f>ROUND(G108*H108,6)</f>
      </c>
      <c r="L108" s="38">
        <v>0</v>
      </c>
      <c s="32">
        <f>ROUND(ROUND(L108,2)*ROUND(G108,3),2)</f>
      </c>
      <c s="36" t="s">
        <v>761</v>
      </c>
      <c>
        <f>(M108*21)/100</f>
      </c>
      <c t="s">
        <v>28</v>
      </c>
    </row>
    <row r="109" spans="1:5" ht="12.75">
      <c r="A109" s="35" t="s">
        <v>56</v>
      </c>
      <c r="E109" s="39" t="s">
        <v>2580</v>
      </c>
    </row>
    <row r="110" spans="1:5" ht="12.75">
      <c r="A110" s="35" t="s">
        <v>57</v>
      </c>
      <c r="E110" s="40" t="s">
        <v>5</v>
      </c>
    </row>
    <row r="111" spans="1:5" ht="12.75">
      <c r="A111" t="s">
        <v>58</v>
      </c>
      <c r="E111" s="39" t="s">
        <v>5</v>
      </c>
    </row>
    <row r="112" spans="1:16" ht="12.75">
      <c r="A112" t="s">
        <v>50</v>
      </c>
      <c s="34" t="s">
        <v>598</v>
      </c>
      <c s="34" t="s">
        <v>2581</v>
      </c>
      <c s="35" t="s">
        <v>5</v>
      </c>
      <c s="6" t="s">
        <v>2582</v>
      </c>
      <c s="36" t="s">
        <v>54</v>
      </c>
      <c s="37">
        <v>20</v>
      </c>
      <c s="36">
        <v>0.0005</v>
      </c>
      <c s="36">
        <f>ROUND(G112*H112,6)</f>
      </c>
      <c r="L112" s="38">
        <v>0</v>
      </c>
      <c s="32">
        <f>ROUND(ROUND(L112,2)*ROUND(G112,3),2)</f>
      </c>
      <c s="36" t="s">
        <v>761</v>
      </c>
      <c>
        <f>(M112*21)/100</f>
      </c>
      <c t="s">
        <v>28</v>
      </c>
    </row>
    <row r="113" spans="1:5" ht="12.75">
      <c r="A113" s="35" t="s">
        <v>56</v>
      </c>
      <c r="E113" s="39" t="s">
        <v>2582</v>
      </c>
    </row>
    <row r="114" spans="1:5" ht="12.75">
      <c r="A114" s="35" t="s">
        <v>57</v>
      </c>
      <c r="E114" s="40" t="s">
        <v>5</v>
      </c>
    </row>
    <row r="115" spans="1:5" ht="12.75">
      <c r="A115" t="s">
        <v>58</v>
      </c>
      <c r="E115" s="39" t="s">
        <v>5</v>
      </c>
    </row>
    <row r="116" spans="1:16" ht="12.75">
      <c r="A116" t="s">
        <v>50</v>
      </c>
      <c s="34" t="s">
        <v>601</v>
      </c>
      <c s="34" t="s">
        <v>2583</v>
      </c>
      <c s="35" t="s">
        <v>5</v>
      </c>
      <c s="6" t="s">
        <v>2584</v>
      </c>
      <c s="36" t="s">
        <v>54</v>
      </c>
      <c s="37">
        <v>3</v>
      </c>
      <c s="36">
        <v>0</v>
      </c>
      <c s="36">
        <f>ROUND(G116*H116,6)</f>
      </c>
      <c r="L116" s="38">
        <v>0</v>
      </c>
      <c s="32">
        <f>ROUND(ROUND(L116,2)*ROUND(G116,3),2)</f>
      </c>
      <c s="36" t="s">
        <v>55</v>
      </c>
      <c>
        <f>(M116*21)/100</f>
      </c>
      <c t="s">
        <v>28</v>
      </c>
    </row>
    <row r="117" spans="1:5" ht="25.5">
      <c r="A117" s="35" t="s">
        <v>56</v>
      </c>
      <c r="E117" s="39" t="s">
        <v>2585</v>
      </c>
    </row>
    <row r="118" spans="1:5" ht="12.75">
      <c r="A118" s="35" t="s">
        <v>57</v>
      </c>
      <c r="E118" s="40" t="s">
        <v>5</v>
      </c>
    </row>
    <row r="119" spans="1:5" ht="12.75">
      <c r="A119" t="s">
        <v>58</v>
      </c>
      <c r="E119" s="39" t="s">
        <v>5</v>
      </c>
    </row>
    <row r="120" spans="1:16" ht="25.5">
      <c r="A120" t="s">
        <v>50</v>
      </c>
      <c s="34" t="s">
        <v>604</v>
      </c>
      <c s="34" t="s">
        <v>2586</v>
      </c>
      <c s="35" t="s">
        <v>5</v>
      </c>
      <c s="6" t="s">
        <v>2587</v>
      </c>
      <c s="36" t="s">
        <v>777</v>
      </c>
      <c s="37">
        <v>0.046</v>
      </c>
      <c s="36">
        <v>0</v>
      </c>
      <c s="36">
        <f>ROUND(G120*H120,6)</f>
      </c>
      <c r="L120" s="38">
        <v>0</v>
      </c>
      <c s="32">
        <f>ROUND(ROUND(L120,2)*ROUND(G120,3),2)</f>
      </c>
      <c s="36" t="s">
        <v>761</v>
      </c>
      <c>
        <f>(M120*21)/100</f>
      </c>
      <c t="s">
        <v>28</v>
      </c>
    </row>
    <row r="121" spans="1:5" ht="25.5">
      <c r="A121" s="35" t="s">
        <v>56</v>
      </c>
      <c r="E121" s="39" t="s">
        <v>2587</v>
      </c>
    </row>
    <row r="122" spans="1:5" ht="12.75">
      <c r="A122" s="35" t="s">
        <v>57</v>
      </c>
      <c r="E122" s="40" t="s">
        <v>5</v>
      </c>
    </row>
    <row r="123" spans="1:5" ht="12.75">
      <c r="A123" t="s">
        <v>58</v>
      </c>
      <c r="E123" s="39" t="s">
        <v>5</v>
      </c>
    </row>
    <row r="124" spans="1:13" ht="12.75">
      <c r="A124" t="s">
        <v>47</v>
      </c>
      <c r="C124" s="31" t="s">
        <v>2588</v>
      </c>
      <c r="E124" s="33" t="s">
        <v>2589</v>
      </c>
      <c r="J124" s="32">
        <f>0</f>
      </c>
      <c s="32">
        <f>0</f>
      </c>
      <c s="32">
        <f>0+L125+L129+L133+L137+L141+L145+L149+L153+L157+L161+L165+L169+L173+L177</f>
      </c>
      <c s="32">
        <f>0+M125+M129+M133+M137+M141+M145+M149+M153+M157+M161+M165+M169+M173+M177</f>
      </c>
    </row>
    <row r="125" spans="1:16" ht="25.5">
      <c r="A125" t="s">
        <v>50</v>
      </c>
      <c s="34" t="s">
        <v>607</v>
      </c>
      <c s="34" t="s">
        <v>2590</v>
      </c>
      <c s="35" t="s">
        <v>5</v>
      </c>
      <c s="6" t="s">
        <v>2591</v>
      </c>
      <c s="36" t="s">
        <v>54</v>
      </c>
      <c s="37">
        <v>54</v>
      </c>
      <c s="36">
        <v>0</v>
      </c>
      <c s="36">
        <f>ROUND(G125*H125,6)</f>
      </c>
      <c r="L125" s="38">
        <v>0</v>
      </c>
      <c s="32">
        <f>ROUND(ROUND(L125,2)*ROUND(G125,3),2)</f>
      </c>
      <c s="36" t="s">
        <v>761</v>
      </c>
      <c>
        <f>(M125*21)/100</f>
      </c>
      <c t="s">
        <v>28</v>
      </c>
    </row>
    <row r="126" spans="1:5" ht="25.5">
      <c r="A126" s="35" t="s">
        <v>56</v>
      </c>
      <c r="E126" s="39" t="s">
        <v>2591</v>
      </c>
    </row>
    <row r="127" spans="1:5" ht="12.75">
      <c r="A127" s="35" t="s">
        <v>57</v>
      </c>
      <c r="E127" s="40" t="s">
        <v>5</v>
      </c>
    </row>
    <row r="128" spans="1:5" ht="12.75">
      <c r="A128" t="s">
        <v>58</v>
      </c>
      <c r="E128" s="39" t="s">
        <v>5</v>
      </c>
    </row>
    <row r="129" spans="1:16" ht="25.5">
      <c r="A129" t="s">
        <v>50</v>
      </c>
      <c s="34" t="s">
        <v>610</v>
      </c>
      <c s="34" t="s">
        <v>2592</v>
      </c>
      <c s="35" t="s">
        <v>5</v>
      </c>
      <c s="6" t="s">
        <v>2593</v>
      </c>
      <c s="36" t="s">
        <v>54</v>
      </c>
      <c s="37">
        <v>7</v>
      </c>
      <c s="36">
        <v>0.01655</v>
      </c>
      <c s="36">
        <f>ROUND(G129*H129,6)</f>
      </c>
      <c r="L129" s="38">
        <v>0</v>
      </c>
      <c s="32">
        <f>ROUND(ROUND(L129,2)*ROUND(G129,3),2)</f>
      </c>
      <c s="36" t="s">
        <v>761</v>
      </c>
      <c>
        <f>(M129*21)/100</f>
      </c>
      <c t="s">
        <v>28</v>
      </c>
    </row>
    <row r="130" spans="1:5" ht="25.5">
      <c r="A130" s="35" t="s">
        <v>56</v>
      </c>
      <c r="E130" s="39" t="s">
        <v>2593</v>
      </c>
    </row>
    <row r="131" spans="1:5" ht="12.75">
      <c r="A131" s="35" t="s">
        <v>57</v>
      </c>
      <c r="E131" s="40" t="s">
        <v>5</v>
      </c>
    </row>
    <row r="132" spans="1:5" ht="12.75">
      <c r="A132" t="s">
        <v>58</v>
      </c>
      <c r="E132" s="39" t="s">
        <v>5</v>
      </c>
    </row>
    <row r="133" spans="1:16" ht="25.5">
      <c r="A133" t="s">
        <v>50</v>
      </c>
      <c s="34" t="s">
        <v>612</v>
      </c>
      <c s="34" t="s">
        <v>2594</v>
      </c>
      <c s="35" t="s">
        <v>5</v>
      </c>
      <c s="6" t="s">
        <v>2595</v>
      </c>
      <c s="36" t="s">
        <v>54</v>
      </c>
      <c s="37">
        <v>10</v>
      </c>
      <c s="36">
        <v>0.02065</v>
      </c>
      <c s="36">
        <f>ROUND(G133*H133,6)</f>
      </c>
      <c r="L133" s="38">
        <v>0</v>
      </c>
      <c s="32">
        <f>ROUND(ROUND(L133,2)*ROUND(G133,3),2)</f>
      </c>
      <c s="36" t="s">
        <v>761</v>
      </c>
      <c>
        <f>(M133*21)/100</f>
      </c>
      <c t="s">
        <v>28</v>
      </c>
    </row>
    <row r="134" spans="1:5" ht="25.5">
      <c r="A134" s="35" t="s">
        <v>56</v>
      </c>
      <c r="E134" s="39" t="s">
        <v>2595</v>
      </c>
    </row>
    <row r="135" spans="1:5" ht="12.75">
      <c r="A135" s="35" t="s">
        <v>57</v>
      </c>
      <c r="E135" s="40" t="s">
        <v>5</v>
      </c>
    </row>
    <row r="136" spans="1:5" ht="12.75">
      <c r="A136" t="s">
        <v>58</v>
      </c>
      <c r="E136" s="39" t="s">
        <v>5</v>
      </c>
    </row>
    <row r="137" spans="1:16" ht="25.5">
      <c r="A137" t="s">
        <v>50</v>
      </c>
      <c s="34" t="s">
        <v>617</v>
      </c>
      <c s="34" t="s">
        <v>2596</v>
      </c>
      <c s="35" t="s">
        <v>5</v>
      </c>
      <c s="6" t="s">
        <v>2597</v>
      </c>
      <c s="36" t="s">
        <v>54</v>
      </c>
      <c s="37">
        <v>9</v>
      </c>
      <c s="36">
        <v>0.0227</v>
      </c>
      <c s="36">
        <f>ROUND(G137*H137,6)</f>
      </c>
      <c r="L137" s="38">
        <v>0</v>
      </c>
      <c s="32">
        <f>ROUND(ROUND(L137,2)*ROUND(G137,3),2)</f>
      </c>
      <c s="36" t="s">
        <v>761</v>
      </c>
      <c>
        <f>(M137*21)/100</f>
      </c>
      <c t="s">
        <v>28</v>
      </c>
    </row>
    <row r="138" spans="1:5" ht="25.5">
      <c r="A138" s="35" t="s">
        <v>56</v>
      </c>
      <c r="E138" s="39" t="s">
        <v>2597</v>
      </c>
    </row>
    <row r="139" spans="1:5" ht="12.75">
      <c r="A139" s="35" t="s">
        <v>57</v>
      </c>
      <c r="E139" s="40" t="s">
        <v>5</v>
      </c>
    </row>
    <row r="140" spans="1:5" ht="12.75">
      <c r="A140" t="s">
        <v>58</v>
      </c>
      <c r="E140" s="39" t="s">
        <v>5</v>
      </c>
    </row>
    <row r="141" spans="1:16" ht="38.25">
      <c r="A141" t="s">
        <v>50</v>
      </c>
      <c s="34" t="s">
        <v>620</v>
      </c>
      <c s="34" t="s">
        <v>2598</v>
      </c>
      <c s="35" t="s">
        <v>5</v>
      </c>
      <c s="6" t="s">
        <v>2599</v>
      </c>
      <c s="36" t="s">
        <v>54</v>
      </c>
      <c s="37">
        <v>25</v>
      </c>
      <c s="36">
        <v>0.0372</v>
      </c>
      <c s="36">
        <f>ROUND(G141*H141,6)</f>
      </c>
      <c r="L141" s="38">
        <v>0</v>
      </c>
      <c s="32">
        <f>ROUND(ROUND(L141,2)*ROUND(G141,3),2)</f>
      </c>
      <c s="36" t="s">
        <v>761</v>
      </c>
      <c>
        <f>(M141*21)/100</f>
      </c>
      <c t="s">
        <v>28</v>
      </c>
    </row>
    <row r="142" spans="1:5" ht="38.25">
      <c r="A142" s="35" t="s">
        <v>56</v>
      </c>
      <c r="E142" s="39" t="s">
        <v>2599</v>
      </c>
    </row>
    <row r="143" spans="1:5" ht="12.75">
      <c r="A143" s="35" t="s">
        <v>57</v>
      </c>
      <c r="E143" s="40" t="s">
        <v>5</v>
      </c>
    </row>
    <row r="144" spans="1:5" ht="12.75">
      <c r="A144" t="s">
        <v>58</v>
      </c>
      <c r="E144" s="39" t="s">
        <v>5</v>
      </c>
    </row>
    <row r="145" spans="1:16" ht="25.5">
      <c r="A145" t="s">
        <v>50</v>
      </c>
      <c s="34" t="s">
        <v>623</v>
      </c>
      <c s="34" t="s">
        <v>2600</v>
      </c>
      <c s="35" t="s">
        <v>5</v>
      </c>
      <c s="6" t="s">
        <v>2601</v>
      </c>
      <c s="36" t="s">
        <v>54</v>
      </c>
      <c s="37">
        <v>3</v>
      </c>
      <c s="36">
        <v>0.0251</v>
      </c>
      <c s="36">
        <f>ROUND(G145*H145,6)</f>
      </c>
      <c r="L145" s="38">
        <v>0</v>
      </c>
      <c s="32">
        <f>ROUND(ROUND(L145,2)*ROUND(G145,3),2)</f>
      </c>
      <c s="36" t="s">
        <v>761</v>
      </c>
      <c>
        <f>(M145*21)/100</f>
      </c>
      <c t="s">
        <v>28</v>
      </c>
    </row>
    <row r="146" spans="1:5" ht="25.5">
      <c r="A146" s="35" t="s">
        <v>56</v>
      </c>
      <c r="E146" s="39" t="s">
        <v>2601</v>
      </c>
    </row>
    <row r="147" spans="1:5" ht="12.75">
      <c r="A147" s="35" t="s">
        <v>57</v>
      </c>
      <c r="E147" s="40" t="s">
        <v>5</v>
      </c>
    </row>
    <row r="148" spans="1:5" ht="12.75">
      <c r="A148" t="s">
        <v>58</v>
      </c>
      <c r="E148" s="39" t="s">
        <v>5</v>
      </c>
    </row>
    <row r="149" spans="1:16" ht="25.5">
      <c r="A149" t="s">
        <v>50</v>
      </c>
      <c s="34" t="s">
        <v>626</v>
      </c>
      <c s="34" t="s">
        <v>2602</v>
      </c>
      <c s="35" t="s">
        <v>5</v>
      </c>
      <c s="6" t="s">
        <v>2603</v>
      </c>
      <c s="36" t="s">
        <v>459</v>
      </c>
      <c s="37">
        <v>3</v>
      </c>
      <c s="36">
        <v>0</v>
      </c>
      <c s="36">
        <f>ROUND(G149*H149,6)</f>
      </c>
      <c r="L149" s="38">
        <v>0</v>
      </c>
      <c s="32">
        <f>ROUND(ROUND(L149,2)*ROUND(G149,3),2)</f>
      </c>
      <c s="36" t="s">
        <v>761</v>
      </c>
      <c>
        <f>(M149*21)/100</f>
      </c>
      <c t="s">
        <v>28</v>
      </c>
    </row>
    <row r="150" spans="1:5" ht="25.5">
      <c r="A150" s="35" t="s">
        <v>56</v>
      </c>
      <c r="E150" s="39" t="s">
        <v>2603</v>
      </c>
    </row>
    <row r="151" spans="1:5" ht="12.75">
      <c r="A151" s="35" t="s">
        <v>57</v>
      </c>
      <c r="E151" s="40" t="s">
        <v>5</v>
      </c>
    </row>
    <row r="152" spans="1:5" ht="12.75">
      <c r="A152" t="s">
        <v>58</v>
      </c>
      <c r="E152" s="39" t="s">
        <v>5</v>
      </c>
    </row>
    <row r="153" spans="1:16" ht="12.75">
      <c r="A153" t="s">
        <v>50</v>
      </c>
      <c s="34" t="s">
        <v>629</v>
      </c>
      <c s="34" t="s">
        <v>2604</v>
      </c>
      <c s="35" t="s">
        <v>5</v>
      </c>
      <c s="6" t="s">
        <v>2605</v>
      </c>
      <c s="36" t="s">
        <v>54</v>
      </c>
      <c s="37">
        <v>54</v>
      </c>
      <c s="36">
        <v>0</v>
      </c>
      <c s="36">
        <f>ROUND(G153*H153,6)</f>
      </c>
      <c r="L153" s="38">
        <v>0</v>
      </c>
      <c s="32">
        <f>ROUND(ROUND(L153,2)*ROUND(G153,3),2)</f>
      </c>
      <c s="36" t="s">
        <v>761</v>
      </c>
      <c>
        <f>(M153*21)/100</f>
      </c>
      <c t="s">
        <v>28</v>
      </c>
    </row>
    <row r="154" spans="1:5" ht="12.75">
      <c r="A154" s="35" t="s">
        <v>56</v>
      </c>
      <c r="E154" s="39" t="s">
        <v>2605</v>
      </c>
    </row>
    <row r="155" spans="1:5" ht="12.75">
      <c r="A155" s="35" t="s">
        <v>57</v>
      </c>
      <c r="E155" s="40" t="s">
        <v>5</v>
      </c>
    </row>
    <row r="156" spans="1:5" ht="12.75">
      <c r="A156" t="s">
        <v>58</v>
      </c>
      <c r="E156" s="39" t="s">
        <v>5</v>
      </c>
    </row>
    <row r="157" spans="1:16" ht="25.5">
      <c r="A157" t="s">
        <v>50</v>
      </c>
      <c s="34" t="s">
        <v>632</v>
      </c>
      <c s="34" t="s">
        <v>2606</v>
      </c>
      <c s="35" t="s">
        <v>5</v>
      </c>
      <c s="6" t="s">
        <v>2607</v>
      </c>
      <c s="36" t="s">
        <v>459</v>
      </c>
      <c s="37">
        <v>50</v>
      </c>
      <c s="36">
        <v>0</v>
      </c>
      <c s="36">
        <f>ROUND(G157*H157,6)</f>
      </c>
      <c r="L157" s="38">
        <v>0</v>
      </c>
      <c s="32">
        <f>ROUND(ROUND(L157,2)*ROUND(G157,3),2)</f>
      </c>
      <c s="36" t="s">
        <v>761</v>
      </c>
      <c>
        <f>(M157*21)/100</f>
      </c>
      <c t="s">
        <v>28</v>
      </c>
    </row>
    <row r="158" spans="1:5" ht="25.5">
      <c r="A158" s="35" t="s">
        <v>56</v>
      </c>
      <c r="E158" s="39" t="s">
        <v>2607</v>
      </c>
    </row>
    <row r="159" spans="1:5" ht="12.75">
      <c r="A159" s="35" t="s">
        <v>57</v>
      </c>
      <c r="E159" s="40" t="s">
        <v>5</v>
      </c>
    </row>
    <row r="160" spans="1:5" ht="12.75">
      <c r="A160" t="s">
        <v>58</v>
      </c>
      <c r="E160" s="39" t="s">
        <v>5</v>
      </c>
    </row>
    <row r="161" spans="1:16" ht="25.5">
      <c r="A161" t="s">
        <v>50</v>
      </c>
      <c s="34" t="s">
        <v>635</v>
      </c>
      <c s="34" t="s">
        <v>2608</v>
      </c>
      <c s="35" t="s">
        <v>5</v>
      </c>
      <c s="6" t="s">
        <v>2609</v>
      </c>
      <c s="36" t="s">
        <v>54</v>
      </c>
      <c s="37">
        <v>5</v>
      </c>
      <c s="36">
        <v>0.00015</v>
      </c>
      <c s="36">
        <f>ROUND(G161*H161,6)</f>
      </c>
      <c r="L161" s="38">
        <v>0</v>
      </c>
      <c s="32">
        <f>ROUND(ROUND(L161,2)*ROUND(G161,3),2)</f>
      </c>
      <c s="36" t="s">
        <v>761</v>
      </c>
      <c>
        <f>(M161*21)/100</f>
      </c>
      <c t="s">
        <v>28</v>
      </c>
    </row>
    <row r="162" spans="1:5" ht="25.5">
      <c r="A162" s="35" t="s">
        <v>56</v>
      </c>
      <c r="E162" s="39" t="s">
        <v>2609</v>
      </c>
    </row>
    <row r="163" spans="1:5" ht="12.75">
      <c r="A163" s="35" t="s">
        <v>57</v>
      </c>
      <c r="E163" s="40" t="s">
        <v>5</v>
      </c>
    </row>
    <row r="164" spans="1:5" ht="12.75">
      <c r="A164" t="s">
        <v>58</v>
      </c>
      <c r="E164" s="39" t="s">
        <v>5</v>
      </c>
    </row>
    <row r="165" spans="1:16" ht="12.75">
      <c r="A165" t="s">
        <v>50</v>
      </c>
      <c s="34" t="s">
        <v>638</v>
      </c>
      <c s="34" t="s">
        <v>2610</v>
      </c>
      <c s="35" t="s">
        <v>5</v>
      </c>
      <c s="6" t="s">
        <v>2611</v>
      </c>
      <c s="36" t="s">
        <v>54</v>
      </c>
      <c s="37">
        <v>26</v>
      </c>
      <c s="36">
        <v>0</v>
      </c>
      <c s="36">
        <f>ROUND(G165*H165,6)</f>
      </c>
      <c r="L165" s="38">
        <v>0</v>
      </c>
      <c s="32">
        <f>ROUND(ROUND(L165,2)*ROUND(G165,3),2)</f>
      </c>
      <c s="36" t="s">
        <v>55</v>
      </c>
      <c>
        <f>(M165*21)/100</f>
      </c>
      <c t="s">
        <v>28</v>
      </c>
    </row>
    <row r="166" spans="1:5" ht="12.75">
      <c r="A166" s="35" t="s">
        <v>56</v>
      </c>
      <c r="E166" s="39" t="s">
        <v>2611</v>
      </c>
    </row>
    <row r="167" spans="1:5" ht="12.75">
      <c r="A167" s="35" t="s">
        <v>57</v>
      </c>
      <c r="E167" s="40" t="s">
        <v>5</v>
      </c>
    </row>
    <row r="168" spans="1:5" ht="12.75">
      <c r="A168" t="s">
        <v>58</v>
      </c>
      <c r="E168" s="39" t="s">
        <v>5</v>
      </c>
    </row>
    <row r="169" spans="1:16" ht="12.75">
      <c r="A169" t="s">
        <v>50</v>
      </c>
      <c s="34" t="s">
        <v>641</v>
      </c>
      <c s="34" t="s">
        <v>2612</v>
      </c>
      <c s="35" t="s">
        <v>5</v>
      </c>
      <c s="6" t="s">
        <v>2613</v>
      </c>
      <c s="36" t="s">
        <v>54</v>
      </c>
      <c s="37">
        <v>49</v>
      </c>
      <c s="36">
        <v>0</v>
      </c>
      <c s="36">
        <f>ROUND(G169*H169,6)</f>
      </c>
      <c r="L169" s="38">
        <v>0</v>
      </c>
      <c s="32">
        <f>ROUND(ROUND(L169,2)*ROUND(G169,3),2)</f>
      </c>
      <c s="36" t="s">
        <v>55</v>
      </c>
      <c>
        <f>(M169*21)/100</f>
      </c>
      <c t="s">
        <v>28</v>
      </c>
    </row>
    <row r="170" spans="1:5" ht="12.75">
      <c r="A170" s="35" t="s">
        <v>56</v>
      </c>
      <c r="E170" s="39" t="s">
        <v>2613</v>
      </c>
    </row>
    <row r="171" spans="1:5" ht="12.75">
      <c r="A171" s="35" t="s">
        <v>57</v>
      </c>
      <c r="E171" s="40" t="s">
        <v>5</v>
      </c>
    </row>
    <row r="172" spans="1:5" ht="12.75">
      <c r="A172" t="s">
        <v>58</v>
      </c>
      <c r="E172" s="39" t="s">
        <v>5</v>
      </c>
    </row>
    <row r="173" spans="1:16" ht="12.75">
      <c r="A173" t="s">
        <v>50</v>
      </c>
      <c s="34" t="s">
        <v>644</v>
      </c>
      <c s="34" t="s">
        <v>2614</v>
      </c>
      <c s="35" t="s">
        <v>5</v>
      </c>
      <c s="6" t="s">
        <v>2615</v>
      </c>
      <c s="36" t="s">
        <v>91</v>
      </c>
      <c s="37">
        <v>6</v>
      </c>
      <c s="36">
        <v>0</v>
      </c>
      <c s="36">
        <f>ROUND(G173*H173,6)</f>
      </c>
      <c r="L173" s="38">
        <v>0</v>
      </c>
      <c s="32">
        <f>ROUND(ROUND(L173,2)*ROUND(G173,3),2)</f>
      </c>
      <c s="36" t="s">
        <v>55</v>
      </c>
      <c>
        <f>(M173*21)/100</f>
      </c>
      <c t="s">
        <v>28</v>
      </c>
    </row>
    <row r="174" spans="1:5" ht="12.75">
      <c r="A174" s="35" t="s">
        <v>56</v>
      </c>
      <c r="E174" s="39" t="s">
        <v>2615</v>
      </c>
    </row>
    <row r="175" spans="1:5" ht="12.75">
      <c r="A175" s="35" t="s">
        <v>57</v>
      </c>
      <c r="E175" s="40" t="s">
        <v>5</v>
      </c>
    </row>
    <row r="176" spans="1:5" ht="12.75">
      <c r="A176" t="s">
        <v>58</v>
      </c>
      <c r="E176" s="39" t="s">
        <v>5</v>
      </c>
    </row>
    <row r="177" spans="1:16" ht="25.5">
      <c r="A177" t="s">
        <v>50</v>
      </c>
      <c s="34" t="s">
        <v>647</v>
      </c>
      <c s="34" t="s">
        <v>2616</v>
      </c>
      <c s="35" t="s">
        <v>5</v>
      </c>
      <c s="6" t="s">
        <v>2617</v>
      </c>
      <c s="36" t="s">
        <v>777</v>
      </c>
      <c s="37">
        <v>1.533</v>
      </c>
      <c s="36">
        <v>0</v>
      </c>
      <c s="36">
        <f>ROUND(G177*H177,6)</f>
      </c>
      <c r="L177" s="38">
        <v>0</v>
      </c>
      <c s="32">
        <f>ROUND(ROUND(L177,2)*ROUND(G177,3),2)</f>
      </c>
      <c s="36" t="s">
        <v>761</v>
      </c>
      <c>
        <f>(M177*21)/100</f>
      </c>
      <c t="s">
        <v>28</v>
      </c>
    </row>
    <row r="178" spans="1:5" ht="25.5">
      <c r="A178" s="35" t="s">
        <v>56</v>
      </c>
      <c r="E178" s="39" t="s">
        <v>2617</v>
      </c>
    </row>
    <row r="179" spans="1:5" ht="12.75">
      <c r="A179" s="35" t="s">
        <v>57</v>
      </c>
      <c r="E179" s="40" t="s">
        <v>5</v>
      </c>
    </row>
    <row r="180" spans="1:5" ht="12.75">
      <c r="A180" t="s">
        <v>58</v>
      </c>
      <c r="E180" s="39" t="s">
        <v>5</v>
      </c>
    </row>
    <row r="181" spans="1:13" ht="12.75">
      <c r="A181" t="s">
        <v>47</v>
      </c>
      <c r="C181" s="31" t="s">
        <v>525</v>
      </c>
      <c r="E181" s="33" t="s">
        <v>812</v>
      </c>
      <c r="J181" s="32">
        <f>0</f>
      </c>
      <c s="32">
        <f>0</f>
      </c>
      <c s="32">
        <f>0+L182</f>
      </c>
      <c s="32">
        <f>0+M182</f>
      </c>
    </row>
    <row r="182" spans="1:16" ht="25.5">
      <c r="A182" t="s">
        <v>50</v>
      </c>
      <c s="34" t="s">
        <v>80</v>
      </c>
      <c s="34" t="s">
        <v>2618</v>
      </c>
      <c s="35" t="s">
        <v>5</v>
      </c>
      <c s="6" t="s">
        <v>2619</v>
      </c>
      <c s="36" t="s">
        <v>54</v>
      </c>
      <c s="37">
        <v>5</v>
      </c>
      <c s="36">
        <v>0</v>
      </c>
      <c s="36">
        <f>ROUND(G182*H182,6)</f>
      </c>
      <c r="L182" s="38">
        <v>0</v>
      </c>
      <c s="32">
        <f>ROUND(ROUND(L182,2)*ROUND(G182,3),2)</f>
      </c>
      <c s="36" t="s">
        <v>761</v>
      </c>
      <c>
        <f>(M182*21)/100</f>
      </c>
      <c t="s">
        <v>28</v>
      </c>
    </row>
    <row r="183" spans="1:5" ht="25.5">
      <c r="A183" s="35" t="s">
        <v>56</v>
      </c>
      <c r="E183" s="39" t="s">
        <v>2619</v>
      </c>
    </row>
    <row r="184" spans="1:5" ht="12.75">
      <c r="A184" s="35" t="s">
        <v>57</v>
      </c>
      <c r="E184" s="40" t="s">
        <v>5</v>
      </c>
    </row>
    <row r="185" spans="1:5" ht="12.75">
      <c r="A185" t="s">
        <v>58</v>
      </c>
      <c r="E185" s="39" t="s">
        <v>5</v>
      </c>
    </row>
    <row r="186" spans="1:13" ht="12.75">
      <c r="A186" t="s">
        <v>47</v>
      </c>
      <c r="C186" s="31" t="s">
        <v>104</v>
      </c>
      <c r="E186" s="33" t="s">
        <v>1864</v>
      </c>
      <c r="J186" s="32">
        <f>0</f>
      </c>
      <c s="32">
        <f>0</f>
      </c>
      <c s="32">
        <f>0+L187</f>
      </c>
      <c s="32">
        <f>0+M187</f>
      </c>
    </row>
    <row r="187" spans="1:16" ht="25.5">
      <c r="A187" t="s">
        <v>50</v>
      </c>
      <c s="34" t="s">
        <v>28</v>
      </c>
      <c s="34" t="s">
        <v>1865</v>
      </c>
      <c s="35" t="s">
        <v>5</v>
      </c>
      <c s="6" t="s">
        <v>1866</v>
      </c>
      <c s="36" t="s">
        <v>459</v>
      </c>
      <c s="37">
        <v>5</v>
      </c>
      <c s="36">
        <v>0.00013</v>
      </c>
      <c s="36">
        <f>ROUND(G187*H187,6)</f>
      </c>
      <c r="L187" s="38">
        <v>0</v>
      </c>
      <c s="32">
        <f>ROUND(ROUND(L187,2)*ROUND(G187,3),2)</f>
      </c>
      <c s="36" t="s">
        <v>761</v>
      </c>
      <c>
        <f>(M187*21)/100</f>
      </c>
      <c t="s">
        <v>28</v>
      </c>
    </row>
    <row r="188" spans="1:5" ht="25.5">
      <c r="A188" s="35" t="s">
        <v>56</v>
      </c>
      <c r="E188" s="39" t="s">
        <v>1866</v>
      </c>
    </row>
    <row r="189" spans="1:5" ht="12.75">
      <c r="A189" s="35" t="s">
        <v>57</v>
      </c>
      <c r="E189" s="40" t="s">
        <v>5</v>
      </c>
    </row>
    <row r="190" spans="1:5" ht="12.75">
      <c r="A190" t="s">
        <v>58</v>
      </c>
      <c r="E190" s="39" t="s">
        <v>5</v>
      </c>
    </row>
    <row r="191" spans="1:13" ht="12.75">
      <c r="A191" t="s">
        <v>47</v>
      </c>
      <c r="C191" s="31" t="s">
        <v>107</v>
      </c>
      <c r="E191" s="33" t="s">
        <v>1868</v>
      </c>
      <c r="J191" s="32">
        <f>0</f>
      </c>
      <c s="32">
        <f>0</f>
      </c>
      <c s="32">
        <f>0+L192+L196+L200+L204</f>
      </c>
      <c s="32">
        <f>0+M192+M196+M200+M204</f>
      </c>
    </row>
    <row r="192" spans="1:16" ht="38.25">
      <c r="A192" t="s">
        <v>50</v>
      </c>
      <c s="34" t="s">
        <v>26</v>
      </c>
      <c s="34" t="s">
        <v>2496</v>
      </c>
      <c s="35" t="s">
        <v>5</v>
      </c>
      <c s="6" t="s">
        <v>2497</v>
      </c>
      <c s="36" t="s">
        <v>54</v>
      </c>
      <c s="37">
        <v>30</v>
      </c>
      <c s="36">
        <v>0.00442</v>
      </c>
      <c s="36">
        <f>ROUND(G192*H192,6)</f>
      </c>
      <c r="L192" s="38">
        <v>0</v>
      </c>
      <c s="32">
        <f>ROUND(ROUND(L192,2)*ROUND(G192,3),2)</f>
      </c>
      <c s="36" t="s">
        <v>761</v>
      </c>
      <c>
        <f>(M192*21)/100</f>
      </c>
      <c t="s">
        <v>28</v>
      </c>
    </row>
    <row r="193" spans="1:5" ht="38.25">
      <c r="A193" s="35" t="s">
        <v>56</v>
      </c>
      <c r="E193" s="39" t="s">
        <v>2498</v>
      </c>
    </row>
    <row r="194" spans="1:5" ht="12.75">
      <c r="A194" s="35" t="s">
        <v>57</v>
      </c>
      <c r="E194" s="40" t="s">
        <v>5</v>
      </c>
    </row>
    <row r="195" spans="1:5" ht="12.75">
      <c r="A195" t="s">
        <v>58</v>
      </c>
      <c r="E195" s="39" t="s">
        <v>5</v>
      </c>
    </row>
    <row r="196" spans="1:16" ht="12.75">
      <c r="A196" t="s">
        <v>50</v>
      </c>
      <c s="34" t="s">
        <v>511</v>
      </c>
      <c s="34" t="s">
        <v>2499</v>
      </c>
      <c s="35" t="s">
        <v>5</v>
      </c>
      <c s="6" t="s">
        <v>2500</v>
      </c>
      <c s="36" t="s">
        <v>54</v>
      </c>
      <c s="37">
        <v>10</v>
      </c>
      <c s="36">
        <v>0.00058</v>
      </c>
      <c s="36">
        <f>ROUND(G196*H196,6)</f>
      </c>
      <c r="L196" s="38">
        <v>0</v>
      </c>
      <c s="32">
        <f>ROUND(ROUND(L196,2)*ROUND(G196,3),2)</f>
      </c>
      <c s="36" t="s">
        <v>761</v>
      </c>
      <c>
        <f>(M196*21)/100</f>
      </c>
      <c t="s">
        <v>28</v>
      </c>
    </row>
    <row r="197" spans="1:5" ht="12.75">
      <c r="A197" s="35" t="s">
        <v>56</v>
      </c>
      <c r="E197" s="39" t="s">
        <v>2500</v>
      </c>
    </row>
    <row r="198" spans="1:5" ht="12.75">
      <c r="A198" s="35" t="s">
        <v>57</v>
      </c>
      <c r="E198" s="40" t="s">
        <v>5</v>
      </c>
    </row>
    <row r="199" spans="1:5" ht="12.75">
      <c r="A199" t="s">
        <v>58</v>
      </c>
      <c r="E199" s="39" t="s">
        <v>5</v>
      </c>
    </row>
    <row r="200" spans="1:16" ht="12.75">
      <c r="A200" t="s">
        <v>50</v>
      </c>
      <c s="34" t="s">
        <v>514</v>
      </c>
      <c s="34" t="s">
        <v>2501</v>
      </c>
      <c s="35" t="s">
        <v>5</v>
      </c>
      <c s="6" t="s">
        <v>2502</v>
      </c>
      <c s="36" t="s">
        <v>54</v>
      </c>
      <c s="37">
        <v>10</v>
      </c>
      <c s="36">
        <v>0.00232</v>
      </c>
      <c s="36">
        <f>ROUND(G200*H200,6)</f>
      </c>
      <c r="L200" s="38">
        <v>0</v>
      </c>
      <c s="32">
        <f>ROUND(ROUND(L200,2)*ROUND(G200,3),2)</f>
      </c>
      <c s="36" t="s">
        <v>761</v>
      </c>
      <c>
        <f>(M200*21)/100</f>
      </c>
      <c t="s">
        <v>28</v>
      </c>
    </row>
    <row r="201" spans="1:5" ht="12.75">
      <c r="A201" s="35" t="s">
        <v>56</v>
      </c>
      <c r="E201" s="39" t="s">
        <v>2502</v>
      </c>
    </row>
    <row r="202" spans="1:5" ht="12.75">
      <c r="A202" s="35" t="s">
        <v>57</v>
      </c>
      <c r="E202" s="40" t="s">
        <v>5</v>
      </c>
    </row>
    <row r="203" spans="1:5" ht="12.75">
      <c r="A203" t="s">
        <v>58</v>
      </c>
      <c r="E203" s="39" t="s">
        <v>5</v>
      </c>
    </row>
    <row r="204" spans="1:16" ht="12.75">
      <c r="A204" t="s">
        <v>50</v>
      </c>
      <c s="34" t="s">
        <v>27</v>
      </c>
      <c s="34" t="s">
        <v>2437</v>
      </c>
      <c s="35" t="s">
        <v>5</v>
      </c>
      <c s="6" t="s">
        <v>2438</v>
      </c>
      <c s="36" t="s">
        <v>54</v>
      </c>
      <c s="37">
        <v>10</v>
      </c>
      <c s="36">
        <v>0.00016</v>
      </c>
      <c s="36">
        <f>ROUND(G204*H204,6)</f>
      </c>
      <c r="L204" s="38">
        <v>0</v>
      </c>
      <c s="32">
        <f>ROUND(ROUND(L204,2)*ROUND(G204,3),2)</f>
      </c>
      <c s="36" t="s">
        <v>761</v>
      </c>
      <c>
        <f>(M204*21)/100</f>
      </c>
      <c t="s">
        <v>28</v>
      </c>
    </row>
    <row r="205" spans="1:5" ht="12.75">
      <c r="A205" s="35" t="s">
        <v>56</v>
      </c>
      <c r="E205" s="39" t="s">
        <v>2438</v>
      </c>
    </row>
    <row r="206" spans="1:5" ht="12.75">
      <c r="A206" s="35" t="s">
        <v>57</v>
      </c>
      <c r="E206" s="40" t="s">
        <v>5</v>
      </c>
    </row>
    <row r="207" spans="1:5" ht="12.75">
      <c r="A207" t="s">
        <v>58</v>
      </c>
      <c r="E207" s="39" t="s">
        <v>5</v>
      </c>
    </row>
    <row r="208" spans="1:13" ht="12.75">
      <c r="A208" t="s">
        <v>47</v>
      </c>
      <c r="C208" s="31" t="s">
        <v>833</v>
      </c>
      <c r="E208" s="33" t="s">
        <v>834</v>
      </c>
      <c r="J208" s="32">
        <f>0</f>
      </c>
      <c s="32">
        <f>0</f>
      </c>
      <c s="32">
        <f>0+L209+L213+L217+L221</f>
      </c>
      <c s="32">
        <f>0+M209+M213+M217+M221</f>
      </c>
    </row>
    <row r="209" spans="1:16" ht="25.5">
      <c r="A209" t="s">
        <v>50</v>
      </c>
      <c s="34" t="s">
        <v>519</v>
      </c>
      <c s="34" t="s">
        <v>1018</v>
      </c>
      <c s="35" t="s">
        <v>5</v>
      </c>
      <c s="6" t="s">
        <v>1019</v>
      </c>
      <c s="36" t="s">
        <v>777</v>
      </c>
      <c s="37">
        <v>0.11</v>
      </c>
      <c s="36">
        <v>0</v>
      </c>
      <c s="36">
        <f>ROUND(G209*H209,6)</f>
      </c>
      <c r="L209" s="38">
        <v>0</v>
      </c>
      <c s="32">
        <f>ROUND(ROUND(L209,2)*ROUND(G209,3),2)</f>
      </c>
      <c s="36" t="s">
        <v>761</v>
      </c>
      <c>
        <f>(M209*21)/100</f>
      </c>
      <c t="s">
        <v>28</v>
      </c>
    </row>
    <row r="210" spans="1:5" ht="25.5">
      <c r="A210" s="35" t="s">
        <v>56</v>
      </c>
      <c r="E210" s="39" t="s">
        <v>1019</v>
      </c>
    </row>
    <row r="211" spans="1:5" ht="12.75">
      <c r="A211" s="35" t="s">
        <v>57</v>
      </c>
      <c r="E211" s="40" t="s">
        <v>5</v>
      </c>
    </row>
    <row r="212" spans="1:5" ht="12.75">
      <c r="A212" t="s">
        <v>58</v>
      </c>
      <c r="E212" s="39" t="s">
        <v>5</v>
      </c>
    </row>
    <row r="213" spans="1:16" ht="25.5">
      <c r="A213" t="s">
        <v>50</v>
      </c>
      <c s="34" t="s">
        <v>522</v>
      </c>
      <c s="34" t="s">
        <v>1020</v>
      </c>
      <c s="35" t="s">
        <v>5</v>
      </c>
      <c s="6" t="s">
        <v>1021</v>
      </c>
      <c s="36" t="s">
        <v>777</v>
      </c>
      <c s="37">
        <v>0.11</v>
      </c>
      <c s="36">
        <v>0</v>
      </c>
      <c s="36">
        <f>ROUND(G213*H213,6)</f>
      </c>
      <c r="L213" s="38">
        <v>0</v>
      </c>
      <c s="32">
        <f>ROUND(ROUND(L213,2)*ROUND(G213,3),2)</f>
      </c>
      <c s="36" t="s">
        <v>761</v>
      </c>
      <c>
        <f>(M213*21)/100</f>
      </c>
      <c t="s">
        <v>28</v>
      </c>
    </row>
    <row r="214" spans="1:5" ht="25.5">
      <c r="A214" s="35" t="s">
        <v>56</v>
      </c>
      <c r="E214" s="39" t="s">
        <v>1021</v>
      </c>
    </row>
    <row r="215" spans="1:5" ht="12.75">
      <c r="A215" s="35" t="s">
        <v>57</v>
      </c>
      <c r="E215" s="40" t="s">
        <v>5</v>
      </c>
    </row>
    <row r="216" spans="1:5" ht="12.75">
      <c r="A216" t="s">
        <v>58</v>
      </c>
      <c r="E216" s="39" t="s">
        <v>5</v>
      </c>
    </row>
    <row r="217" spans="1:16" ht="25.5">
      <c r="A217" t="s">
        <v>50</v>
      </c>
      <c s="34" t="s">
        <v>525</v>
      </c>
      <c s="34" t="s">
        <v>1022</v>
      </c>
      <c s="35" t="s">
        <v>5</v>
      </c>
      <c s="6" t="s">
        <v>1023</v>
      </c>
      <c s="36" t="s">
        <v>777</v>
      </c>
      <c s="37">
        <v>1.54</v>
      </c>
      <c s="36">
        <v>0</v>
      </c>
      <c s="36">
        <f>ROUND(G217*H217,6)</f>
      </c>
      <c r="L217" s="38">
        <v>0</v>
      </c>
      <c s="32">
        <f>ROUND(ROUND(L217,2)*ROUND(G217,3),2)</f>
      </c>
      <c s="36" t="s">
        <v>761</v>
      </c>
      <c>
        <f>(M217*21)/100</f>
      </c>
      <c t="s">
        <v>28</v>
      </c>
    </row>
    <row r="218" spans="1:5" ht="25.5">
      <c r="A218" s="35" t="s">
        <v>56</v>
      </c>
      <c r="E218" s="39" t="s">
        <v>1023</v>
      </c>
    </row>
    <row r="219" spans="1:5" ht="12.75">
      <c r="A219" s="35" t="s">
        <v>57</v>
      </c>
      <c r="E219" s="40" t="s">
        <v>5</v>
      </c>
    </row>
    <row r="220" spans="1:5" ht="12.75">
      <c r="A220" t="s">
        <v>58</v>
      </c>
      <c r="E220" s="39" t="s">
        <v>5</v>
      </c>
    </row>
    <row r="221" spans="1:16" ht="38.25">
      <c r="A221" t="s">
        <v>50</v>
      </c>
      <c s="34" t="s">
        <v>527</v>
      </c>
      <c s="34" t="s">
        <v>1148</v>
      </c>
      <c s="35" t="s">
        <v>5</v>
      </c>
      <c s="6" t="s">
        <v>1149</v>
      </c>
      <c s="36" t="s">
        <v>777</v>
      </c>
      <c s="37">
        <v>0.11</v>
      </c>
      <c s="36">
        <v>0</v>
      </c>
      <c s="36">
        <f>ROUND(G221*H221,6)</f>
      </c>
      <c r="L221" s="38">
        <v>0</v>
      </c>
      <c s="32">
        <f>ROUND(ROUND(L221,2)*ROUND(G221,3),2)</f>
      </c>
      <c s="36" t="s">
        <v>761</v>
      </c>
      <c>
        <f>(M221*21)/100</f>
      </c>
      <c t="s">
        <v>28</v>
      </c>
    </row>
    <row r="222" spans="1:5" ht="38.25">
      <c r="A222" s="35" t="s">
        <v>56</v>
      </c>
      <c r="E222" s="39" t="s">
        <v>1150</v>
      </c>
    </row>
    <row r="223" spans="1:5" ht="12.75">
      <c r="A223" s="35" t="s">
        <v>57</v>
      </c>
      <c r="E223" s="40" t="s">
        <v>5</v>
      </c>
    </row>
    <row r="224" spans="1:5" ht="12.75">
      <c r="A224" t="s">
        <v>58</v>
      </c>
      <c r="E224" s="39" t="s">
        <v>5</v>
      </c>
    </row>
    <row r="225" spans="1:13" ht="12.75">
      <c r="A225" t="s">
        <v>47</v>
      </c>
      <c r="C225" s="31" t="s">
        <v>844</v>
      </c>
      <c r="E225" s="33" t="s">
        <v>845</v>
      </c>
      <c r="J225" s="32">
        <f>0</f>
      </c>
      <c s="32">
        <f>0</f>
      </c>
      <c s="32">
        <f>0+L226</f>
      </c>
      <c s="32">
        <f>0+M226</f>
      </c>
    </row>
    <row r="226" spans="1:16" ht="38.25">
      <c r="A226" t="s">
        <v>50</v>
      </c>
      <c s="34" t="s">
        <v>530</v>
      </c>
      <c s="34" t="s">
        <v>1151</v>
      </c>
      <c s="35" t="s">
        <v>5</v>
      </c>
      <c s="6" t="s">
        <v>1152</v>
      </c>
      <c s="36" t="s">
        <v>777</v>
      </c>
      <c s="37">
        <v>0.164</v>
      </c>
      <c s="36">
        <v>0</v>
      </c>
      <c s="36">
        <f>ROUND(G226*H226,6)</f>
      </c>
      <c r="L226" s="38">
        <v>0</v>
      </c>
      <c s="32">
        <f>ROUND(ROUND(L226,2)*ROUND(G226,3),2)</f>
      </c>
      <c s="36" t="s">
        <v>761</v>
      </c>
      <c>
        <f>(M226*21)/100</f>
      </c>
      <c t="s">
        <v>28</v>
      </c>
    </row>
    <row r="227" spans="1:5" ht="38.25">
      <c r="A227" s="35" t="s">
        <v>56</v>
      </c>
      <c r="E227" s="39" t="s">
        <v>1153</v>
      </c>
    </row>
    <row r="228" spans="1:5" ht="12.75">
      <c r="A228" s="35" t="s">
        <v>57</v>
      </c>
      <c r="E228" s="40" t="s">
        <v>5</v>
      </c>
    </row>
    <row r="229" spans="1:5" ht="12.75">
      <c r="A229" t="s">
        <v>58</v>
      </c>
      <c r="E229" s="39" t="s">
        <v>5</v>
      </c>
    </row>
    <row r="230" spans="1:13" ht="12.75">
      <c r="A230" t="s">
        <v>47</v>
      </c>
      <c r="C230" s="31" t="s">
        <v>1274</v>
      </c>
      <c r="E230" s="33" t="s">
        <v>1275</v>
      </c>
      <c r="J230" s="32">
        <f>0</f>
      </c>
      <c s="32">
        <f>0</f>
      </c>
      <c s="32">
        <f>0+L231</f>
      </c>
      <c s="32">
        <f>0+M231</f>
      </c>
    </row>
    <row r="231" spans="1:16" ht="25.5">
      <c r="A231" t="s">
        <v>50</v>
      </c>
      <c s="34" t="s">
        <v>650</v>
      </c>
      <c s="34" t="s">
        <v>1276</v>
      </c>
      <c s="35" t="s">
        <v>5</v>
      </c>
      <c s="6" t="s">
        <v>1277</v>
      </c>
      <c s="36" t="s">
        <v>315</v>
      </c>
      <c s="37">
        <v>42</v>
      </c>
      <c s="36">
        <v>0</v>
      </c>
      <c s="36">
        <f>ROUND(G231*H231,6)</f>
      </c>
      <c r="L231" s="38">
        <v>0</v>
      </c>
      <c s="32">
        <f>ROUND(ROUND(L231,2)*ROUND(G231,3),2)</f>
      </c>
      <c s="36" t="s">
        <v>761</v>
      </c>
      <c>
        <f>(M231*21)/100</f>
      </c>
      <c t="s">
        <v>28</v>
      </c>
    </row>
    <row r="232" spans="1:5" ht="25.5">
      <c r="A232" s="35" t="s">
        <v>56</v>
      </c>
      <c r="E232" s="39" t="s">
        <v>1277</v>
      </c>
    </row>
    <row r="233" spans="1:5" ht="12.75">
      <c r="A233" s="35" t="s">
        <v>57</v>
      </c>
      <c r="E233" s="40" t="s">
        <v>5</v>
      </c>
    </row>
    <row r="234" spans="1:5" ht="12.75">
      <c r="A234" t="s">
        <v>58</v>
      </c>
      <c r="E234" s="39" t="s">
        <v>5</v>
      </c>
    </row>
    <row r="235" spans="1:13" ht="12.75">
      <c r="A235" t="s">
        <v>47</v>
      </c>
      <c r="C235" s="31" t="s">
        <v>2513</v>
      </c>
      <c r="E235" s="33" t="s">
        <v>2514</v>
      </c>
      <c r="J235" s="32">
        <f>0</f>
      </c>
      <c s="32">
        <f>0</f>
      </c>
      <c s="32">
        <f>0+L236</f>
      </c>
      <c s="32">
        <f>0+M236</f>
      </c>
    </row>
    <row r="236" spans="1:16" ht="12.75">
      <c r="A236" t="s">
        <v>50</v>
      </c>
      <c s="34" t="s">
        <v>653</v>
      </c>
      <c s="34" t="s">
        <v>2620</v>
      </c>
      <c s="35" t="s">
        <v>5</v>
      </c>
      <c s="6" t="s">
        <v>2621</v>
      </c>
      <c s="36" t="s">
        <v>315</v>
      </c>
      <c s="37">
        <v>48</v>
      </c>
      <c s="36">
        <v>0</v>
      </c>
      <c s="36">
        <f>ROUND(G236*H236,6)</f>
      </c>
      <c r="L236" s="38">
        <v>0</v>
      </c>
      <c s="32">
        <f>ROUND(ROUND(L236,2)*ROUND(G236,3),2)</f>
      </c>
      <c s="36" t="s">
        <v>761</v>
      </c>
      <c>
        <f>(M236*21)/100</f>
      </c>
      <c t="s">
        <v>28</v>
      </c>
    </row>
    <row r="237" spans="1:5" ht="12.75">
      <c r="A237" s="35" t="s">
        <v>56</v>
      </c>
      <c r="E237" s="39" t="s">
        <v>2621</v>
      </c>
    </row>
    <row r="238" spans="1:5" ht="12.75">
      <c r="A238" s="35" t="s">
        <v>57</v>
      </c>
      <c r="E238" s="40" t="s">
        <v>5</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2624</v>
      </c>
      <c r="E8" s="30" t="s">
        <v>2623</v>
      </c>
      <c r="J8" s="29">
        <f>0+J9+J42+J67+J144+J153</f>
      </c>
      <c s="29">
        <f>0+K9+K42+K67+K144+K153</f>
      </c>
      <c s="29">
        <f>0+L9+L42+L67+L144+L153</f>
      </c>
      <c s="29">
        <f>0+M9+M42+M67+M144+M153</f>
      </c>
    </row>
    <row r="9" spans="1:13" ht="12.75">
      <c r="A9" t="s">
        <v>47</v>
      </c>
      <c r="C9" s="31" t="s">
        <v>2625</v>
      </c>
      <c r="E9" s="33" t="s">
        <v>2626</v>
      </c>
      <c r="J9" s="32">
        <f>0</f>
      </c>
      <c s="32">
        <f>0</f>
      </c>
      <c s="32">
        <f>0+L10+L14+L18+L22+L26+L30+L34+L38</f>
      </c>
      <c s="32">
        <f>0+M10+M14+M18+M22+M26+M30+M34+M38</f>
      </c>
    </row>
    <row r="10" spans="1:16" ht="12.75">
      <c r="A10" t="s">
        <v>50</v>
      </c>
      <c s="34" t="s">
        <v>80</v>
      </c>
      <c s="34" t="s">
        <v>2627</v>
      </c>
      <c s="35" t="s">
        <v>5</v>
      </c>
      <c s="6" t="s">
        <v>2628</v>
      </c>
      <c s="36" t="s">
        <v>54</v>
      </c>
      <c s="37">
        <v>6</v>
      </c>
      <c s="36">
        <v>0</v>
      </c>
      <c s="36">
        <f>ROUND(G10*H10,6)</f>
      </c>
      <c r="L10" s="38">
        <v>0</v>
      </c>
      <c s="32">
        <f>ROUND(ROUND(L10,2)*ROUND(G10,3),2)</f>
      </c>
      <c s="36" t="s">
        <v>55</v>
      </c>
      <c>
        <f>(M10*21)/100</f>
      </c>
      <c t="s">
        <v>28</v>
      </c>
    </row>
    <row r="11" spans="1:5" ht="12.75">
      <c r="A11" s="35" t="s">
        <v>56</v>
      </c>
      <c r="E11" s="39" t="s">
        <v>2628</v>
      </c>
    </row>
    <row r="12" spans="1:5" ht="12.75">
      <c r="A12" s="35" t="s">
        <v>57</v>
      </c>
      <c r="E12" s="40" t="s">
        <v>5</v>
      </c>
    </row>
    <row r="13" spans="1:5" ht="12.75">
      <c r="A13" t="s">
        <v>58</v>
      </c>
      <c r="E13" s="39" t="s">
        <v>5</v>
      </c>
    </row>
    <row r="14" spans="1:16" ht="12.75">
      <c r="A14" t="s">
        <v>50</v>
      </c>
      <c s="34" t="s">
        <v>28</v>
      </c>
      <c s="34" t="s">
        <v>2629</v>
      </c>
      <c s="35" t="s">
        <v>5</v>
      </c>
      <c s="6" t="s">
        <v>2630</v>
      </c>
      <c s="36" t="s">
        <v>68</v>
      </c>
      <c s="37">
        <v>6</v>
      </c>
      <c s="36">
        <v>0</v>
      </c>
      <c s="36">
        <f>ROUND(G14*H14,6)</f>
      </c>
      <c r="L14" s="38">
        <v>0</v>
      </c>
      <c s="32">
        <f>ROUND(ROUND(L14,2)*ROUND(G14,3),2)</f>
      </c>
      <c s="36" t="s">
        <v>55</v>
      </c>
      <c>
        <f>(M14*21)/100</f>
      </c>
      <c t="s">
        <v>28</v>
      </c>
    </row>
    <row r="15" spans="1:5" ht="12.75">
      <c r="A15" s="35" t="s">
        <v>56</v>
      </c>
      <c r="E15" s="39" t="s">
        <v>2630</v>
      </c>
    </row>
    <row r="16" spans="1:5" ht="12.75">
      <c r="A16" s="35" t="s">
        <v>57</v>
      </c>
      <c r="E16" s="40" t="s">
        <v>5</v>
      </c>
    </row>
    <row r="17" spans="1:5" ht="12.75">
      <c r="A17" t="s">
        <v>58</v>
      </c>
      <c r="E17" s="39" t="s">
        <v>5</v>
      </c>
    </row>
    <row r="18" spans="1:16" ht="25.5">
      <c r="A18" t="s">
        <v>50</v>
      </c>
      <c s="34" t="s">
        <v>26</v>
      </c>
      <c s="34" t="s">
        <v>2631</v>
      </c>
      <c s="35" t="s">
        <v>5</v>
      </c>
      <c s="6" t="s">
        <v>2632</v>
      </c>
      <c s="36" t="s">
        <v>54</v>
      </c>
      <c s="37">
        <v>3</v>
      </c>
      <c s="36">
        <v>0</v>
      </c>
      <c s="36">
        <f>ROUND(G18*H18,6)</f>
      </c>
      <c r="L18" s="38">
        <v>0</v>
      </c>
      <c s="32">
        <f>ROUND(ROUND(L18,2)*ROUND(G18,3),2)</f>
      </c>
      <c s="36" t="s">
        <v>55</v>
      </c>
      <c>
        <f>(M18*21)/100</f>
      </c>
      <c t="s">
        <v>28</v>
      </c>
    </row>
    <row r="19" spans="1:5" ht="25.5">
      <c r="A19" s="35" t="s">
        <v>56</v>
      </c>
      <c r="E19" s="39" t="s">
        <v>2632</v>
      </c>
    </row>
    <row r="20" spans="1:5" ht="12.75">
      <c r="A20" s="35" t="s">
        <v>57</v>
      </c>
      <c r="E20" s="40" t="s">
        <v>5</v>
      </c>
    </row>
    <row r="21" spans="1:5" ht="12.75">
      <c r="A21" t="s">
        <v>58</v>
      </c>
      <c r="E21" s="39" t="s">
        <v>5</v>
      </c>
    </row>
    <row r="22" spans="1:16" ht="12.75">
      <c r="A22" t="s">
        <v>50</v>
      </c>
      <c s="34" t="s">
        <v>511</v>
      </c>
      <c s="34" t="s">
        <v>2633</v>
      </c>
      <c s="35" t="s">
        <v>5</v>
      </c>
      <c s="6" t="s">
        <v>2634</v>
      </c>
      <c s="36" t="s">
        <v>54</v>
      </c>
      <c s="37">
        <v>3</v>
      </c>
      <c s="36">
        <v>0.0015</v>
      </c>
      <c s="36">
        <f>ROUND(G22*H22,6)</f>
      </c>
      <c r="L22" s="38">
        <v>0</v>
      </c>
      <c s="32">
        <f>ROUND(ROUND(L22,2)*ROUND(G22,3),2)</f>
      </c>
      <c s="36" t="s">
        <v>55</v>
      </c>
      <c>
        <f>(M22*21)/100</f>
      </c>
      <c t="s">
        <v>28</v>
      </c>
    </row>
    <row r="23" spans="1:5" ht="12.75">
      <c r="A23" s="35" t="s">
        <v>56</v>
      </c>
      <c r="E23" s="39" t="s">
        <v>2634</v>
      </c>
    </row>
    <row r="24" spans="1:5" ht="12.75">
      <c r="A24" s="35" t="s">
        <v>57</v>
      </c>
      <c r="E24" s="40" t="s">
        <v>5</v>
      </c>
    </row>
    <row r="25" spans="1:5" ht="12.75">
      <c r="A25" t="s">
        <v>58</v>
      </c>
      <c r="E25" s="39" t="s">
        <v>5</v>
      </c>
    </row>
    <row r="26" spans="1:16" ht="25.5">
      <c r="A26" t="s">
        <v>50</v>
      </c>
      <c s="34" t="s">
        <v>514</v>
      </c>
      <c s="34" t="s">
        <v>2635</v>
      </c>
      <c s="35" t="s">
        <v>5</v>
      </c>
      <c s="6" t="s">
        <v>2636</v>
      </c>
      <c s="36" t="s">
        <v>54</v>
      </c>
      <c s="37">
        <v>6</v>
      </c>
      <c s="36">
        <v>0</v>
      </c>
      <c s="36">
        <f>ROUND(G26*H26,6)</f>
      </c>
      <c r="L26" s="38">
        <v>0</v>
      </c>
      <c s="32">
        <f>ROUND(ROUND(L26,2)*ROUND(G26,3),2)</f>
      </c>
      <c s="36" t="s">
        <v>55</v>
      </c>
      <c>
        <f>(M26*21)/100</f>
      </c>
      <c t="s">
        <v>28</v>
      </c>
    </row>
    <row r="27" spans="1:5" ht="25.5">
      <c r="A27" s="35" t="s">
        <v>56</v>
      </c>
      <c r="E27" s="39" t="s">
        <v>2636</v>
      </c>
    </row>
    <row r="28" spans="1:5" ht="12.75">
      <c r="A28" s="35" t="s">
        <v>57</v>
      </c>
      <c r="E28" s="40" t="s">
        <v>5</v>
      </c>
    </row>
    <row r="29" spans="1:5" ht="12.75">
      <c r="A29" t="s">
        <v>58</v>
      </c>
      <c r="E29" s="39" t="s">
        <v>5</v>
      </c>
    </row>
    <row r="30" spans="1:16" ht="25.5">
      <c r="A30" t="s">
        <v>50</v>
      </c>
      <c s="34" t="s">
        <v>27</v>
      </c>
      <c s="34" t="s">
        <v>2637</v>
      </c>
      <c s="35" t="s">
        <v>5</v>
      </c>
      <c s="6" t="s">
        <v>2638</v>
      </c>
      <c s="36" t="s">
        <v>68</v>
      </c>
      <c s="37">
        <v>25</v>
      </c>
      <c s="36">
        <v>0.00312</v>
      </c>
      <c s="36">
        <f>ROUND(G30*H30,6)</f>
      </c>
      <c r="L30" s="38">
        <v>0</v>
      </c>
      <c s="32">
        <f>ROUND(ROUND(L30,2)*ROUND(G30,3),2)</f>
      </c>
      <c s="36" t="s">
        <v>55</v>
      </c>
      <c>
        <f>(M30*21)/100</f>
      </c>
      <c t="s">
        <v>28</v>
      </c>
    </row>
    <row r="31" spans="1:5" ht="25.5">
      <c r="A31" s="35" t="s">
        <v>56</v>
      </c>
      <c r="E31" s="39" t="s">
        <v>2638</v>
      </c>
    </row>
    <row r="32" spans="1:5" ht="12.75">
      <c r="A32" s="35" t="s">
        <v>57</v>
      </c>
      <c r="E32" s="40" t="s">
        <v>2639</v>
      </c>
    </row>
    <row r="33" spans="1:5" ht="12.75">
      <c r="A33" t="s">
        <v>58</v>
      </c>
      <c r="E33" s="39" t="s">
        <v>5</v>
      </c>
    </row>
    <row r="34" spans="1:16" ht="25.5">
      <c r="A34" t="s">
        <v>50</v>
      </c>
      <c s="34" t="s">
        <v>519</v>
      </c>
      <c s="34" t="s">
        <v>2640</v>
      </c>
      <c s="35" t="s">
        <v>5</v>
      </c>
      <c s="6" t="s">
        <v>2641</v>
      </c>
      <c s="36" t="s">
        <v>54</v>
      </c>
      <c s="37">
        <v>3</v>
      </c>
      <c s="36">
        <v>0</v>
      </c>
      <c s="36">
        <f>ROUND(G34*H34,6)</f>
      </c>
      <c r="L34" s="38">
        <v>0</v>
      </c>
      <c s="32">
        <f>ROUND(ROUND(L34,2)*ROUND(G34,3),2)</f>
      </c>
      <c s="36" t="s">
        <v>55</v>
      </c>
      <c>
        <f>(M34*21)/100</f>
      </c>
      <c t="s">
        <v>28</v>
      </c>
    </row>
    <row r="35" spans="1:5" ht="25.5">
      <c r="A35" s="35" t="s">
        <v>56</v>
      </c>
      <c r="E35" s="39" t="s">
        <v>2641</v>
      </c>
    </row>
    <row r="36" spans="1:5" ht="12.75">
      <c r="A36" s="35" t="s">
        <v>57</v>
      </c>
      <c r="E36" s="40" t="s">
        <v>5</v>
      </c>
    </row>
    <row r="37" spans="1:5" ht="12.75">
      <c r="A37" t="s">
        <v>58</v>
      </c>
      <c r="E37" s="39" t="s">
        <v>5</v>
      </c>
    </row>
    <row r="38" spans="1:16" ht="12.75">
      <c r="A38" t="s">
        <v>50</v>
      </c>
      <c s="34" t="s">
        <v>522</v>
      </c>
      <c s="34" t="s">
        <v>2642</v>
      </c>
      <c s="35" t="s">
        <v>5</v>
      </c>
      <c s="6" t="s">
        <v>2643</v>
      </c>
      <c s="36" t="s">
        <v>54</v>
      </c>
      <c s="37">
        <v>3</v>
      </c>
      <c s="36">
        <v>0.0026</v>
      </c>
      <c s="36">
        <f>ROUND(G38*H38,6)</f>
      </c>
      <c r="L38" s="38">
        <v>0</v>
      </c>
      <c s="32">
        <f>ROUND(ROUND(L38,2)*ROUND(G38,3),2)</f>
      </c>
      <c s="36" t="s">
        <v>55</v>
      </c>
      <c>
        <f>(M38*21)/100</f>
      </c>
      <c t="s">
        <v>28</v>
      </c>
    </row>
    <row r="39" spans="1:5" ht="12.75">
      <c r="A39" s="35" t="s">
        <v>56</v>
      </c>
      <c r="E39" s="39" t="s">
        <v>2643</v>
      </c>
    </row>
    <row r="40" spans="1:5" ht="12.75">
      <c r="A40" s="35" t="s">
        <v>57</v>
      </c>
      <c r="E40" s="40" t="s">
        <v>2644</v>
      </c>
    </row>
    <row r="41" spans="1:5" ht="12.75">
      <c r="A41" t="s">
        <v>58</v>
      </c>
      <c r="E41" s="39" t="s">
        <v>5</v>
      </c>
    </row>
    <row r="42" spans="1:13" ht="12.75">
      <c r="A42" t="s">
        <v>47</v>
      </c>
      <c r="C42" s="31" t="s">
        <v>2645</v>
      </c>
      <c r="E42" s="33" t="s">
        <v>2646</v>
      </c>
      <c r="J42" s="32">
        <f>0</f>
      </c>
      <c s="32">
        <f>0</f>
      </c>
      <c s="32">
        <f>0+L43+L47+L51+L55+L59+L63</f>
      </c>
      <c s="32">
        <f>0+M43+M47+M51+M55+M59+M63</f>
      </c>
    </row>
    <row r="43" spans="1:16" ht="25.5">
      <c r="A43" t="s">
        <v>50</v>
      </c>
      <c s="34" t="s">
        <v>525</v>
      </c>
      <c s="34" t="s">
        <v>2647</v>
      </c>
      <c s="35" t="s">
        <v>5</v>
      </c>
      <c s="6" t="s">
        <v>2648</v>
      </c>
      <c s="36" t="s">
        <v>459</v>
      </c>
      <c s="37">
        <v>5</v>
      </c>
      <c s="36">
        <v>0.0001</v>
      </c>
      <c s="36">
        <f>ROUND(G43*H43,6)</f>
      </c>
      <c r="L43" s="38">
        <v>0</v>
      </c>
      <c s="32">
        <f>ROUND(ROUND(L43,2)*ROUND(G43,3),2)</f>
      </c>
      <c s="36" t="s">
        <v>761</v>
      </c>
      <c>
        <f>(M43*21)/100</f>
      </c>
      <c t="s">
        <v>28</v>
      </c>
    </row>
    <row r="44" spans="1:5" ht="38.25">
      <c r="A44" s="35" t="s">
        <v>56</v>
      </c>
      <c r="E44" s="39" t="s">
        <v>2649</v>
      </c>
    </row>
    <row r="45" spans="1:5" ht="12.75">
      <c r="A45" s="35" t="s">
        <v>57</v>
      </c>
      <c r="E45" s="40" t="s">
        <v>5</v>
      </c>
    </row>
    <row r="46" spans="1:5" ht="12.75">
      <c r="A46" t="s">
        <v>58</v>
      </c>
      <c r="E46" s="39" t="s">
        <v>5</v>
      </c>
    </row>
    <row r="47" spans="1:16" ht="12.75">
      <c r="A47" t="s">
        <v>50</v>
      </c>
      <c s="34" t="s">
        <v>527</v>
      </c>
      <c s="34" t="s">
        <v>2650</v>
      </c>
      <c s="35" t="s">
        <v>5</v>
      </c>
      <c s="6" t="s">
        <v>2651</v>
      </c>
      <c s="36" t="s">
        <v>459</v>
      </c>
      <c s="37">
        <v>5.1</v>
      </c>
      <c s="36">
        <v>0.0026</v>
      </c>
      <c s="36">
        <f>ROUND(G47*H47,6)</f>
      </c>
      <c r="L47" s="38">
        <v>0</v>
      </c>
      <c s="32">
        <f>ROUND(ROUND(L47,2)*ROUND(G47,3),2)</f>
      </c>
      <c s="36" t="s">
        <v>761</v>
      </c>
      <c>
        <f>(M47*21)/100</f>
      </c>
      <c t="s">
        <v>28</v>
      </c>
    </row>
    <row r="48" spans="1:5" ht="12.75">
      <c r="A48" s="35" t="s">
        <v>56</v>
      </c>
      <c r="E48" s="39" t="s">
        <v>2651</v>
      </c>
    </row>
    <row r="49" spans="1:5" ht="12.75">
      <c r="A49" s="35" t="s">
        <v>57</v>
      </c>
      <c r="E49" s="40" t="s">
        <v>5</v>
      </c>
    </row>
    <row r="50" spans="1:5" ht="12.75">
      <c r="A50" t="s">
        <v>58</v>
      </c>
      <c r="E50" s="39" t="s">
        <v>5</v>
      </c>
    </row>
    <row r="51" spans="1:16" ht="25.5">
      <c r="A51" t="s">
        <v>50</v>
      </c>
      <c s="34" t="s">
        <v>530</v>
      </c>
      <c s="34" t="s">
        <v>2652</v>
      </c>
      <c s="35" t="s">
        <v>5</v>
      </c>
      <c s="6" t="s">
        <v>2653</v>
      </c>
      <c s="36" t="s">
        <v>54</v>
      </c>
      <c s="37">
        <v>3</v>
      </c>
      <c s="36">
        <v>0</v>
      </c>
      <c s="36">
        <f>ROUND(G51*H51,6)</f>
      </c>
      <c r="L51" s="38">
        <v>0</v>
      </c>
      <c s="32">
        <f>ROUND(ROUND(L51,2)*ROUND(G51,3),2)</f>
      </c>
      <c s="36" t="s">
        <v>55</v>
      </c>
      <c>
        <f>(M51*21)/100</f>
      </c>
      <c t="s">
        <v>28</v>
      </c>
    </row>
    <row r="52" spans="1:5" ht="25.5">
      <c r="A52" s="35" t="s">
        <v>56</v>
      </c>
      <c r="E52" s="39" t="s">
        <v>2653</v>
      </c>
    </row>
    <row r="53" spans="1:5" ht="12.75">
      <c r="A53" s="35" t="s">
        <v>57</v>
      </c>
      <c r="E53" s="40" t="s">
        <v>5</v>
      </c>
    </row>
    <row r="54" spans="1:5" ht="12.75">
      <c r="A54" t="s">
        <v>58</v>
      </c>
      <c r="E54" s="39" t="s">
        <v>5</v>
      </c>
    </row>
    <row r="55" spans="1:16" ht="12.75">
      <c r="A55" t="s">
        <v>50</v>
      </c>
      <c s="34" t="s">
        <v>533</v>
      </c>
      <c s="34" t="s">
        <v>2654</v>
      </c>
      <c s="35" t="s">
        <v>5</v>
      </c>
      <c s="6" t="s">
        <v>2655</v>
      </c>
      <c s="36" t="s">
        <v>54</v>
      </c>
      <c s="37">
        <v>3</v>
      </c>
      <c s="36">
        <v>0</v>
      </c>
      <c s="36">
        <f>ROUND(G55*H55,6)</f>
      </c>
      <c r="L55" s="38">
        <v>0</v>
      </c>
      <c s="32">
        <f>ROUND(ROUND(L55,2)*ROUND(G55,3),2)</f>
      </c>
      <c s="36" t="s">
        <v>55</v>
      </c>
      <c>
        <f>(M55*21)/100</f>
      </c>
      <c t="s">
        <v>28</v>
      </c>
    </row>
    <row r="56" spans="1:5" ht="12.75">
      <c r="A56" s="35" t="s">
        <v>56</v>
      </c>
      <c r="E56" s="39" t="s">
        <v>2655</v>
      </c>
    </row>
    <row r="57" spans="1:5" ht="12.75">
      <c r="A57" s="35" t="s">
        <v>57</v>
      </c>
      <c r="E57" s="40" t="s">
        <v>5</v>
      </c>
    </row>
    <row r="58" spans="1:5" ht="12.75">
      <c r="A58" t="s">
        <v>58</v>
      </c>
      <c r="E58" s="39" t="s">
        <v>5</v>
      </c>
    </row>
    <row r="59" spans="1:16" ht="25.5">
      <c r="A59" t="s">
        <v>50</v>
      </c>
      <c s="34" t="s">
        <v>536</v>
      </c>
      <c s="34" t="s">
        <v>2656</v>
      </c>
      <c s="35" t="s">
        <v>5</v>
      </c>
      <c s="6" t="s">
        <v>2657</v>
      </c>
      <c s="36" t="s">
        <v>54</v>
      </c>
      <c s="37">
        <v>3</v>
      </c>
      <c s="36">
        <v>0</v>
      </c>
      <c s="36">
        <f>ROUND(G59*H59,6)</f>
      </c>
      <c r="L59" s="38">
        <v>0</v>
      </c>
      <c s="32">
        <f>ROUND(ROUND(L59,2)*ROUND(G59,3),2)</f>
      </c>
      <c s="36" t="s">
        <v>761</v>
      </c>
      <c>
        <f>(M59*21)/100</f>
      </c>
      <c t="s">
        <v>28</v>
      </c>
    </row>
    <row r="60" spans="1:5" ht="25.5">
      <c r="A60" s="35" t="s">
        <v>56</v>
      </c>
      <c r="E60" s="39" t="s">
        <v>2657</v>
      </c>
    </row>
    <row r="61" spans="1:5" ht="12.75">
      <c r="A61" s="35" t="s">
        <v>57</v>
      </c>
      <c r="E61" s="40" t="s">
        <v>5</v>
      </c>
    </row>
    <row r="62" spans="1:5" ht="12.75">
      <c r="A62" t="s">
        <v>58</v>
      </c>
      <c r="E62" s="39" t="s">
        <v>5</v>
      </c>
    </row>
    <row r="63" spans="1:16" ht="25.5">
      <c r="A63" t="s">
        <v>50</v>
      </c>
      <c s="34" t="s">
        <v>539</v>
      </c>
      <c s="34" t="s">
        <v>2637</v>
      </c>
      <c s="35" t="s">
        <v>5</v>
      </c>
      <c s="6" t="s">
        <v>2638</v>
      </c>
      <c s="36" t="s">
        <v>68</v>
      </c>
      <c s="37">
        <v>20</v>
      </c>
      <c s="36">
        <v>0.00312</v>
      </c>
      <c s="36">
        <f>ROUND(G63*H63,6)</f>
      </c>
      <c r="L63" s="38">
        <v>0</v>
      </c>
      <c s="32">
        <f>ROUND(ROUND(L63,2)*ROUND(G63,3),2)</f>
      </c>
      <c s="36" t="s">
        <v>55</v>
      </c>
      <c>
        <f>(M63*21)/100</f>
      </c>
      <c t="s">
        <v>28</v>
      </c>
    </row>
    <row r="64" spans="1:5" ht="25.5">
      <c r="A64" s="35" t="s">
        <v>56</v>
      </c>
      <c r="E64" s="39" t="s">
        <v>2638</v>
      </c>
    </row>
    <row r="65" spans="1:5" ht="12.75">
      <c r="A65" s="35" t="s">
        <v>57</v>
      </c>
      <c r="E65" s="40" t="s">
        <v>2658</v>
      </c>
    </row>
    <row r="66" spans="1:5" ht="12.75">
      <c r="A66" t="s">
        <v>58</v>
      </c>
      <c r="E66" s="39" t="s">
        <v>5</v>
      </c>
    </row>
    <row r="67" spans="1:13" ht="12.75">
      <c r="A67" t="s">
        <v>47</v>
      </c>
      <c r="C67" s="31" t="s">
        <v>2659</v>
      </c>
      <c r="E67" s="33" t="s">
        <v>2660</v>
      </c>
      <c r="J67" s="32">
        <f>0</f>
      </c>
      <c s="32">
        <f>0</f>
      </c>
      <c s="32">
        <f>0+L68+L72+L76+L80+L84+L88+L92+L96+L100+L104+L108+L112+L116+L120+L124+L128+L132+L136+L140</f>
      </c>
      <c s="32">
        <f>0+M68+M72+M76+M80+M84+M88+M92+M96+M100+M104+M108+M112+M116+M120+M124+M128+M132+M136+M140</f>
      </c>
    </row>
    <row r="68" spans="1:16" ht="12.75">
      <c r="A68" t="s">
        <v>50</v>
      </c>
      <c s="34" t="s">
        <v>542</v>
      </c>
      <c s="34" t="s">
        <v>2661</v>
      </c>
      <c s="35" t="s">
        <v>5</v>
      </c>
      <c s="6" t="s">
        <v>2662</v>
      </c>
      <c s="36" t="s">
        <v>54</v>
      </c>
      <c s="37">
        <v>1</v>
      </c>
      <c s="36">
        <v>0</v>
      </c>
      <c s="36">
        <f>ROUND(G68*H68,6)</f>
      </c>
      <c r="L68" s="38">
        <v>0</v>
      </c>
      <c s="32">
        <f>ROUND(ROUND(L68,2)*ROUND(G68,3),2)</f>
      </c>
      <c s="36" t="s">
        <v>761</v>
      </c>
      <c>
        <f>(M68*21)/100</f>
      </c>
      <c t="s">
        <v>28</v>
      </c>
    </row>
    <row r="69" spans="1:5" ht="12.75">
      <c r="A69" s="35" t="s">
        <v>56</v>
      </c>
      <c r="E69" s="39" t="s">
        <v>2662</v>
      </c>
    </row>
    <row r="70" spans="1:5" ht="12.75">
      <c r="A70" s="35" t="s">
        <v>57</v>
      </c>
      <c r="E70" s="40" t="s">
        <v>5</v>
      </c>
    </row>
    <row r="71" spans="1:5" ht="12.75">
      <c r="A71" t="s">
        <v>58</v>
      </c>
      <c r="E71" s="39" t="s">
        <v>5</v>
      </c>
    </row>
    <row r="72" spans="1:16" ht="12.75">
      <c r="A72" t="s">
        <v>50</v>
      </c>
      <c s="34" t="s">
        <v>545</v>
      </c>
      <c s="34" t="s">
        <v>2663</v>
      </c>
      <c s="35" t="s">
        <v>5</v>
      </c>
      <c s="6" t="s">
        <v>2664</v>
      </c>
      <c s="36" t="s">
        <v>54</v>
      </c>
      <c s="37">
        <v>1</v>
      </c>
      <c s="36">
        <v>0.00048</v>
      </c>
      <c s="36">
        <f>ROUND(G72*H72,6)</f>
      </c>
      <c r="L72" s="38">
        <v>0</v>
      </c>
      <c s="32">
        <f>ROUND(ROUND(L72,2)*ROUND(G72,3),2)</f>
      </c>
      <c s="36" t="s">
        <v>761</v>
      </c>
      <c>
        <f>(M72*21)/100</f>
      </c>
      <c t="s">
        <v>28</v>
      </c>
    </row>
    <row r="73" spans="1:5" ht="12.75">
      <c r="A73" s="35" t="s">
        <v>56</v>
      </c>
      <c r="E73" s="39" t="s">
        <v>2664</v>
      </c>
    </row>
    <row r="74" spans="1:5" ht="12.75">
      <c r="A74" s="35" t="s">
        <v>57</v>
      </c>
      <c r="E74" s="40" t="s">
        <v>5</v>
      </c>
    </row>
    <row r="75" spans="1:5" ht="12.75">
      <c r="A75" t="s">
        <v>58</v>
      </c>
      <c r="E75" s="39" t="s">
        <v>5</v>
      </c>
    </row>
    <row r="76" spans="1:16" ht="25.5">
      <c r="A76" t="s">
        <v>50</v>
      </c>
      <c s="34" t="s">
        <v>546</v>
      </c>
      <c s="34" t="s">
        <v>2631</v>
      </c>
      <c s="35" t="s">
        <v>5</v>
      </c>
      <c s="6" t="s">
        <v>2632</v>
      </c>
      <c s="36" t="s">
        <v>54</v>
      </c>
      <c s="37">
        <v>4</v>
      </c>
      <c s="36">
        <v>0</v>
      </c>
      <c s="36">
        <f>ROUND(G76*H76,6)</f>
      </c>
      <c r="L76" s="38">
        <v>0</v>
      </c>
      <c s="32">
        <f>ROUND(ROUND(L76,2)*ROUND(G76,3),2)</f>
      </c>
      <c s="36" t="s">
        <v>55</v>
      </c>
      <c>
        <f>(M76*21)/100</f>
      </c>
      <c t="s">
        <v>28</v>
      </c>
    </row>
    <row r="77" spans="1:5" ht="25.5">
      <c r="A77" s="35" t="s">
        <v>56</v>
      </c>
      <c r="E77" s="39" t="s">
        <v>2632</v>
      </c>
    </row>
    <row r="78" spans="1:5" ht="12.75">
      <c r="A78" s="35" t="s">
        <v>57</v>
      </c>
      <c r="E78" s="40" t="s">
        <v>5</v>
      </c>
    </row>
    <row r="79" spans="1:5" ht="12.75">
      <c r="A79" t="s">
        <v>58</v>
      </c>
      <c r="E79" s="39" t="s">
        <v>5</v>
      </c>
    </row>
    <row r="80" spans="1:16" ht="12.75">
      <c r="A80" t="s">
        <v>50</v>
      </c>
      <c s="34" t="s">
        <v>549</v>
      </c>
      <c s="34" t="s">
        <v>2665</v>
      </c>
      <c s="35" t="s">
        <v>5</v>
      </c>
      <c s="6" t="s">
        <v>2666</v>
      </c>
      <c s="36" t="s">
        <v>54</v>
      </c>
      <c s="37">
        <v>2</v>
      </c>
      <c s="36">
        <v>0.0007</v>
      </c>
      <c s="36">
        <f>ROUND(G80*H80,6)</f>
      </c>
      <c r="L80" s="38">
        <v>0</v>
      </c>
      <c s="32">
        <f>ROUND(ROUND(L80,2)*ROUND(G80,3),2)</f>
      </c>
      <c s="36" t="s">
        <v>761</v>
      </c>
      <c>
        <f>(M80*21)/100</f>
      </c>
      <c t="s">
        <v>28</v>
      </c>
    </row>
    <row r="81" spans="1:5" ht="12.75">
      <c r="A81" s="35" t="s">
        <v>56</v>
      </c>
      <c r="E81" s="39" t="s">
        <v>2666</v>
      </c>
    </row>
    <row r="82" spans="1:5" ht="12.75">
      <c r="A82" s="35" t="s">
        <v>57</v>
      </c>
      <c r="E82" s="40" t="s">
        <v>5</v>
      </c>
    </row>
    <row r="83" spans="1:5" ht="12.75">
      <c r="A83" t="s">
        <v>58</v>
      </c>
      <c r="E83" s="39" t="s">
        <v>5</v>
      </c>
    </row>
    <row r="84" spans="1:16" ht="12.75">
      <c r="A84" t="s">
        <v>50</v>
      </c>
      <c s="34" t="s">
        <v>550</v>
      </c>
      <c s="34" t="s">
        <v>2633</v>
      </c>
      <c s="35" t="s">
        <v>5</v>
      </c>
      <c s="6" t="s">
        <v>2634</v>
      </c>
      <c s="36" t="s">
        <v>54</v>
      </c>
      <c s="37">
        <v>1</v>
      </c>
      <c s="36">
        <v>0.0015</v>
      </c>
      <c s="36">
        <f>ROUND(G84*H84,6)</f>
      </c>
      <c r="L84" s="38">
        <v>0</v>
      </c>
      <c s="32">
        <f>ROUND(ROUND(L84,2)*ROUND(G84,3),2)</f>
      </c>
      <c s="36" t="s">
        <v>55</v>
      </c>
      <c>
        <f>(M84*21)/100</f>
      </c>
      <c t="s">
        <v>28</v>
      </c>
    </row>
    <row r="85" spans="1:5" ht="12.75">
      <c r="A85" s="35" t="s">
        <v>56</v>
      </c>
      <c r="E85" s="39" t="s">
        <v>2634</v>
      </c>
    </row>
    <row r="86" spans="1:5" ht="12.75">
      <c r="A86" s="35" t="s">
        <v>57</v>
      </c>
      <c r="E86" s="40" t="s">
        <v>5</v>
      </c>
    </row>
    <row r="87" spans="1:5" ht="12.75">
      <c r="A87" t="s">
        <v>58</v>
      </c>
      <c r="E87" s="39" t="s">
        <v>5</v>
      </c>
    </row>
    <row r="88" spans="1:16" ht="25.5">
      <c r="A88" t="s">
        <v>50</v>
      </c>
      <c s="34" t="s">
        <v>553</v>
      </c>
      <c s="34" t="s">
        <v>2667</v>
      </c>
      <c s="35" t="s">
        <v>5</v>
      </c>
      <c s="6" t="s">
        <v>2668</v>
      </c>
      <c s="36" t="s">
        <v>54</v>
      </c>
      <c s="37">
        <v>1</v>
      </c>
      <c s="36">
        <v>0.012</v>
      </c>
      <c s="36">
        <f>ROUND(G88*H88,6)</f>
      </c>
      <c r="L88" s="38">
        <v>0</v>
      </c>
      <c s="32">
        <f>ROUND(ROUND(L88,2)*ROUND(G88,3),2)</f>
      </c>
      <c s="36" t="s">
        <v>761</v>
      </c>
      <c>
        <f>(M88*21)/100</f>
      </c>
      <c t="s">
        <v>28</v>
      </c>
    </row>
    <row r="89" spans="1:5" ht="25.5">
      <c r="A89" s="35" t="s">
        <v>56</v>
      </c>
      <c r="E89" s="39" t="s">
        <v>2668</v>
      </c>
    </row>
    <row r="90" spans="1:5" ht="12.75">
      <c r="A90" s="35" t="s">
        <v>57</v>
      </c>
      <c r="E90" s="40" t="s">
        <v>5</v>
      </c>
    </row>
    <row r="91" spans="1:5" ht="12.75">
      <c r="A91" t="s">
        <v>58</v>
      </c>
      <c r="E91" s="39" t="s">
        <v>5</v>
      </c>
    </row>
    <row r="92" spans="1:16" ht="12.75">
      <c r="A92" t="s">
        <v>50</v>
      </c>
      <c s="34" t="s">
        <v>554</v>
      </c>
      <c s="34" t="s">
        <v>2669</v>
      </c>
      <c s="35" t="s">
        <v>5</v>
      </c>
      <c s="6" t="s">
        <v>2670</v>
      </c>
      <c s="36" t="s">
        <v>54</v>
      </c>
      <c s="37">
        <v>2</v>
      </c>
      <c s="36">
        <v>0</v>
      </c>
      <c s="36">
        <f>ROUND(G92*H92,6)</f>
      </c>
      <c r="L92" s="38">
        <v>0</v>
      </c>
      <c s="32">
        <f>ROUND(ROUND(L92,2)*ROUND(G92,3),2)</f>
      </c>
      <c s="36" t="s">
        <v>55</v>
      </c>
      <c>
        <f>(M92*21)/100</f>
      </c>
      <c t="s">
        <v>28</v>
      </c>
    </row>
    <row r="93" spans="1:5" ht="12.75">
      <c r="A93" s="35" t="s">
        <v>56</v>
      </c>
      <c r="E93" s="39" t="s">
        <v>2670</v>
      </c>
    </row>
    <row r="94" spans="1:5" ht="12.75">
      <c r="A94" s="35" t="s">
        <v>57</v>
      </c>
      <c r="E94" s="40" t="s">
        <v>5</v>
      </c>
    </row>
    <row r="95" spans="1:5" ht="12.75">
      <c r="A95" t="s">
        <v>58</v>
      </c>
      <c r="E95" s="39" t="s">
        <v>5</v>
      </c>
    </row>
    <row r="96" spans="1:16" ht="12.75">
      <c r="A96" t="s">
        <v>50</v>
      </c>
      <c s="34" t="s">
        <v>557</v>
      </c>
      <c s="34" t="s">
        <v>2671</v>
      </c>
      <c s="35" t="s">
        <v>5</v>
      </c>
      <c s="6" t="s">
        <v>2672</v>
      </c>
      <c s="36" t="s">
        <v>54</v>
      </c>
      <c s="37">
        <v>16</v>
      </c>
      <c s="36">
        <v>0</v>
      </c>
      <c s="36">
        <f>ROUND(G96*H96,6)</f>
      </c>
      <c r="L96" s="38">
        <v>0</v>
      </c>
      <c s="32">
        <f>ROUND(ROUND(L96,2)*ROUND(G96,3),2)</f>
      </c>
      <c s="36" t="s">
        <v>55</v>
      </c>
      <c>
        <f>(M96*21)/100</f>
      </c>
      <c t="s">
        <v>28</v>
      </c>
    </row>
    <row r="97" spans="1:5" ht="12.75">
      <c r="A97" s="35" t="s">
        <v>56</v>
      </c>
      <c r="E97" s="39" t="s">
        <v>2672</v>
      </c>
    </row>
    <row r="98" spans="1:5" ht="12.75">
      <c r="A98" s="35" t="s">
        <v>57</v>
      </c>
      <c r="E98" s="40" t="s">
        <v>5</v>
      </c>
    </row>
    <row r="99" spans="1:5" ht="12.75">
      <c r="A99" t="s">
        <v>58</v>
      </c>
      <c r="E99" s="39" t="s">
        <v>5</v>
      </c>
    </row>
    <row r="100" spans="1:16" ht="12.75">
      <c r="A100" t="s">
        <v>50</v>
      </c>
      <c s="34" t="s">
        <v>558</v>
      </c>
      <c s="34" t="s">
        <v>2673</v>
      </c>
      <c s="35" t="s">
        <v>5</v>
      </c>
      <c s="6" t="s">
        <v>2674</v>
      </c>
      <c s="36" t="s">
        <v>54</v>
      </c>
      <c s="37">
        <v>8</v>
      </c>
      <c s="36">
        <v>0</v>
      </c>
      <c s="36">
        <f>ROUND(G100*H100,6)</f>
      </c>
      <c r="L100" s="38">
        <v>0</v>
      </c>
      <c s="32">
        <f>ROUND(ROUND(L100,2)*ROUND(G100,3),2)</f>
      </c>
      <c s="36" t="s">
        <v>55</v>
      </c>
      <c>
        <f>(M100*21)/100</f>
      </c>
      <c t="s">
        <v>28</v>
      </c>
    </row>
    <row r="101" spans="1:5" ht="12.75">
      <c r="A101" s="35" t="s">
        <v>56</v>
      </c>
      <c r="E101" s="39" t="s">
        <v>2674</v>
      </c>
    </row>
    <row r="102" spans="1:5" ht="12.75">
      <c r="A102" s="35" t="s">
        <v>57</v>
      </c>
      <c r="E102" s="40" t="s">
        <v>5</v>
      </c>
    </row>
    <row r="103" spans="1:5" ht="12.75">
      <c r="A103" t="s">
        <v>58</v>
      </c>
      <c r="E103" s="39" t="s">
        <v>5</v>
      </c>
    </row>
    <row r="104" spans="1:16" ht="12.75">
      <c r="A104" t="s">
        <v>50</v>
      </c>
      <c s="34" t="s">
        <v>561</v>
      </c>
      <c s="34" t="s">
        <v>2675</v>
      </c>
      <c s="35" t="s">
        <v>5</v>
      </c>
      <c s="6" t="s">
        <v>2676</v>
      </c>
      <c s="36" t="s">
        <v>68</v>
      </c>
      <c s="37">
        <v>2</v>
      </c>
      <c s="36">
        <v>0</v>
      </c>
      <c s="36">
        <f>ROUND(G104*H104,6)</f>
      </c>
      <c r="L104" s="38">
        <v>0</v>
      </c>
      <c s="32">
        <f>ROUND(ROUND(L104,2)*ROUND(G104,3),2)</f>
      </c>
      <c s="36" t="s">
        <v>55</v>
      </c>
      <c>
        <f>(M104*21)/100</f>
      </c>
      <c t="s">
        <v>28</v>
      </c>
    </row>
    <row r="105" spans="1:5" ht="12.75">
      <c r="A105" s="35" t="s">
        <v>56</v>
      </c>
      <c r="E105" s="39" t="s">
        <v>2676</v>
      </c>
    </row>
    <row r="106" spans="1:5" ht="12.75">
      <c r="A106" s="35" t="s">
        <v>57</v>
      </c>
      <c r="E106" s="40" t="s">
        <v>5</v>
      </c>
    </row>
    <row r="107" spans="1:5" ht="12.75">
      <c r="A107" t="s">
        <v>58</v>
      </c>
      <c r="E107" s="39" t="s">
        <v>5</v>
      </c>
    </row>
    <row r="108" spans="1:16" ht="12.75">
      <c r="A108" t="s">
        <v>50</v>
      </c>
      <c s="34" t="s">
        <v>562</v>
      </c>
      <c s="34" t="s">
        <v>2677</v>
      </c>
      <c s="35" t="s">
        <v>5</v>
      </c>
      <c s="6" t="s">
        <v>2678</v>
      </c>
      <c s="36" t="s">
        <v>68</v>
      </c>
      <c s="37">
        <v>20</v>
      </c>
      <c s="36">
        <v>0</v>
      </c>
      <c s="36">
        <f>ROUND(G108*H108,6)</f>
      </c>
      <c r="L108" s="38">
        <v>0</v>
      </c>
      <c s="32">
        <f>ROUND(ROUND(L108,2)*ROUND(G108,3),2)</f>
      </c>
      <c s="36" t="s">
        <v>55</v>
      </c>
      <c>
        <f>(M108*21)/100</f>
      </c>
      <c t="s">
        <v>28</v>
      </c>
    </row>
    <row r="109" spans="1:5" ht="12.75">
      <c r="A109" s="35" t="s">
        <v>56</v>
      </c>
      <c r="E109" s="39" t="s">
        <v>2678</v>
      </c>
    </row>
    <row r="110" spans="1:5" ht="12.75">
      <c r="A110" s="35" t="s">
        <v>57</v>
      </c>
      <c r="E110" s="40" t="s">
        <v>5</v>
      </c>
    </row>
    <row r="111" spans="1:5" ht="12.75">
      <c r="A111" t="s">
        <v>58</v>
      </c>
      <c r="E111" s="39" t="s">
        <v>5</v>
      </c>
    </row>
    <row r="112" spans="1:16" ht="25.5">
      <c r="A112" t="s">
        <v>50</v>
      </c>
      <c s="34" t="s">
        <v>565</v>
      </c>
      <c s="34" t="s">
        <v>2635</v>
      </c>
      <c s="35" t="s">
        <v>5</v>
      </c>
      <c s="6" t="s">
        <v>2636</v>
      </c>
      <c s="36" t="s">
        <v>54</v>
      </c>
      <c s="37">
        <v>18</v>
      </c>
      <c s="36">
        <v>0</v>
      </c>
      <c s="36">
        <f>ROUND(G112*H112,6)</f>
      </c>
      <c r="L112" s="38">
        <v>0</v>
      </c>
      <c s="32">
        <f>ROUND(ROUND(L112,2)*ROUND(G112,3),2)</f>
      </c>
      <c s="36" t="s">
        <v>55</v>
      </c>
      <c>
        <f>(M112*21)/100</f>
      </c>
      <c t="s">
        <v>28</v>
      </c>
    </row>
    <row r="113" spans="1:5" ht="25.5">
      <c r="A113" s="35" t="s">
        <v>56</v>
      </c>
      <c r="E113" s="39" t="s">
        <v>2636</v>
      </c>
    </row>
    <row r="114" spans="1:5" ht="38.25">
      <c r="A114" s="35" t="s">
        <v>57</v>
      </c>
      <c r="E114" s="40" t="s">
        <v>2679</v>
      </c>
    </row>
    <row r="115" spans="1:5" ht="12.75">
      <c r="A115" t="s">
        <v>58</v>
      </c>
      <c r="E115" s="39" t="s">
        <v>5</v>
      </c>
    </row>
    <row r="116" spans="1:16" ht="25.5">
      <c r="A116" t="s">
        <v>50</v>
      </c>
      <c s="34" t="s">
        <v>568</v>
      </c>
      <c s="34" t="s">
        <v>2680</v>
      </c>
      <c s="35" t="s">
        <v>5</v>
      </c>
      <c s="6" t="s">
        <v>2681</v>
      </c>
      <c s="36" t="s">
        <v>68</v>
      </c>
      <c s="37">
        <v>5</v>
      </c>
      <c s="36">
        <v>0.00175</v>
      </c>
      <c s="36">
        <f>ROUND(G116*H116,6)</f>
      </c>
      <c r="L116" s="38">
        <v>0</v>
      </c>
      <c s="32">
        <f>ROUND(ROUND(L116,2)*ROUND(G116,3),2)</f>
      </c>
      <c s="36" t="s">
        <v>761</v>
      </c>
      <c>
        <f>(M116*21)/100</f>
      </c>
      <c t="s">
        <v>28</v>
      </c>
    </row>
    <row r="117" spans="1:5" ht="25.5">
      <c r="A117" s="35" t="s">
        <v>56</v>
      </c>
      <c r="E117" s="39" t="s">
        <v>2681</v>
      </c>
    </row>
    <row r="118" spans="1:5" ht="12.75">
      <c r="A118" s="35" t="s">
        <v>57</v>
      </c>
      <c r="E118" s="40" t="s">
        <v>2682</v>
      </c>
    </row>
    <row r="119" spans="1:5" ht="12.75">
      <c r="A119" t="s">
        <v>58</v>
      </c>
      <c r="E119" s="39" t="s">
        <v>5</v>
      </c>
    </row>
    <row r="120" spans="1:16" ht="25.5">
      <c r="A120" t="s">
        <v>50</v>
      </c>
      <c s="34" t="s">
        <v>571</v>
      </c>
      <c s="34" t="s">
        <v>2637</v>
      </c>
      <c s="35" t="s">
        <v>5</v>
      </c>
      <c s="6" t="s">
        <v>2638</v>
      </c>
      <c s="36" t="s">
        <v>68</v>
      </c>
      <c s="37">
        <v>65</v>
      </c>
      <c s="36">
        <v>0.00312</v>
      </c>
      <c s="36">
        <f>ROUND(G120*H120,6)</f>
      </c>
      <c r="L120" s="38">
        <v>0</v>
      </c>
      <c s="32">
        <f>ROUND(ROUND(L120,2)*ROUND(G120,3),2)</f>
      </c>
      <c s="36" t="s">
        <v>55</v>
      </c>
      <c>
        <f>(M120*21)/100</f>
      </c>
      <c t="s">
        <v>28</v>
      </c>
    </row>
    <row r="121" spans="1:5" ht="25.5">
      <c r="A121" s="35" t="s">
        <v>56</v>
      </c>
      <c r="E121" s="39" t="s">
        <v>2638</v>
      </c>
    </row>
    <row r="122" spans="1:5" ht="38.25">
      <c r="A122" s="35" t="s">
        <v>57</v>
      </c>
      <c r="E122" s="40" t="s">
        <v>2683</v>
      </c>
    </row>
    <row r="123" spans="1:5" ht="12.75">
      <c r="A123" t="s">
        <v>58</v>
      </c>
      <c r="E123" s="39" t="s">
        <v>5</v>
      </c>
    </row>
    <row r="124" spans="1:16" ht="25.5">
      <c r="A124" t="s">
        <v>50</v>
      </c>
      <c s="34" t="s">
        <v>574</v>
      </c>
      <c s="34" t="s">
        <v>2684</v>
      </c>
      <c s="35" t="s">
        <v>5</v>
      </c>
      <c s="6" t="s">
        <v>2685</v>
      </c>
      <c s="36" t="s">
        <v>54</v>
      </c>
      <c s="37">
        <v>1</v>
      </c>
      <c s="36">
        <v>0</v>
      </c>
      <c s="36">
        <f>ROUND(G124*H124,6)</f>
      </c>
      <c r="L124" s="38">
        <v>0</v>
      </c>
      <c s="32">
        <f>ROUND(ROUND(L124,2)*ROUND(G124,3),2)</f>
      </c>
      <c s="36" t="s">
        <v>761</v>
      </c>
      <c>
        <f>(M124*21)/100</f>
      </c>
      <c t="s">
        <v>28</v>
      </c>
    </row>
    <row r="125" spans="1:5" ht="25.5">
      <c r="A125" s="35" t="s">
        <v>56</v>
      </c>
      <c r="E125" s="39" t="s">
        <v>2685</v>
      </c>
    </row>
    <row r="126" spans="1:5" ht="12.75">
      <c r="A126" s="35" t="s">
        <v>57</v>
      </c>
      <c r="E126" s="40" t="s">
        <v>5</v>
      </c>
    </row>
    <row r="127" spans="1:5" ht="12.75">
      <c r="A127" t="s">
        <v>58</v>
      </c>
      <c r="E127" s="39" t="s">
        <v>5</v>
      </c>
    </row>
    <row r="128" spans="1:16" ht="12.75">
      <c r="A128" t="s">
        <v>50</v>
      </c>
      <c s="34" t="s">
        <v>577</v>
      </c>
      <c s="34" t="s">
        <v>2686</v>
      </c>
      <c s="35" t="s">
        <v>5</v>
      </c>
      <c s="6" t="s">
        <v>2687</v>
      </c>
      <c s="36" t="s">
        <v>54</v>
      </c>
      <c s="37">
        <v>1</v>
      </c>
      <c s="36">
        <v>0.001</v>
      </c>
      <c s="36">
        <f>ROUND(G128*H128,6)</f>
      </c>
      <c r="L128" s="38">
        <v>0</v>
      </c>
      <c s="32">
        <f>ROUND(ROUND(L128,2)*ROUND(G128,3),2)</f>
      </c>
      <c s="36" t="s">
        <v>55</v>
      </c>
      <c>
        <f>(M128*21)/100</f>
      </c>
      <c t="s">
        <v>28</v>
      </c>
    </row>
    <row r="129" spans="1:5" ht="12.75">
      <c r="A129" s="35" t="s">
        <v>56</v>
      </c>
      <c r="E129" s="39" t="s">
        <v>2687</v>
      </c>
    </row>
    <row r="130" spans="1:5" ht="12.75">
      <c r="A130" s="35" t="s">
        <v>57</v>
      </c>
      <c r="E130" s="40" t="s">
        <v>5</v>
      </c>
    </row>
    <row r="131" spans="1:5" ht="12.75">
      <c r="A131" t="s">
        <v>58</v>
      </c>
      <c r="E131" s="39" t="s">
        <v>5</v>
      </c>
    </row>
    <row r="132" spans="1:16" ht="25.5">
      <c r="A132" t="s">
        <v>50</v>
      </c>
      <c s="34" t="s">
        <v>580</v>
      </c>
      <c s="34" t="s">
        <v>2640</v>
      </c>
      <c s="35" t="s">
        <v>5</v>
      </c>
      <c s="6" t="s">
        <v>2641</v>
      </c>
      <c s="36" t="s">
        <v>54</v>
      </c>
      <c s="37">
        <v>4</v>
      </c>
      <c s="36">
        <v>0</v>
      </c>
      <c s="36">
        <f>ROUND(G132*H132,6)</f>
      </c>
      <c r="L132" s="38">
        <v>0</v>
      </c>
      <c s="32">
        <f>ROUND(ROUND(L132,2)*ROUND(G132,3),2)</f>
      </c>
      <c s="36" t="s">
        <v>55</v>
      </c>
      <c>
        <f>(M132*21)/100</f>
      </c>
      <c t="s">
        <v>28</v>
      </c>
    </row>
    <row r="133" spans="1:5" ht="25.5">
      <c r="A133" s="35" t="s">
        <v>56</v>
      </c>
      <c r="E133" s="39" t="s">
        <v>2641</v>
      </c>
    </row>
    <row r="134" spans="1:5" ht="12.75">
      <c r="A134" s="35" t="s">
        <v>57</v>
      </c>
      <c r="E134" s="40" t="s">
        <v>5</v>
      </c>
    </row>
    <row r="135" spans="1:5" ht="12.75">
      <c r="A135" t="s">
        <v>58</v>
      </c>
      <c r="E135" s="39" t="s">
        <v>5</v>
      </c>
    </row>
    <row r="136" spans="1:16" ht="12.75">
      <c r="A136" t="s">
        <v>50</v>
      </c>
      <c s="34" t="s">
        <v>583</v>
      </c>
      <c s="34" t="s">
        <v>2642</v>
      </c>
      <c s="35" t="s">
        <v>5</v>
      </c>
      <c s="6" t="s">
        <v>2643</v>
      </c>
      <c s="36" t="s">
        <v>54</v>
      </c>
      <c s="37">
        <v>4</v>
      </c>
      <c s="36">
        <v>0.0026</v>
      </c>
      <c s="36">
        <f>ROUND(G136*H136,6)</f>
      </c>
      <c r="L136" s="38">
        <v>0</v>
      </c>
      <c s="32">
        <f>ROUND(ROUND(L136,2)*ROUND(G136,3),2)</f>
      </c>
      <c s="36" t="s">
        <v>55</v>
      </c>
      <c>
        <f>(M136*21)/100</f>
      </c>
      <c t="s">
        <v>28</v>
      </c>
    </row>
    <row r="137" spans="1:5" ht="12.75">
      <c r="A137" s="35" t="s">
        <v>56</v>
      </c>
      <c r="E137" s="39" t="s">
        <v>2643</v>
      </c>
    </row>
    <row r="138" spans="1:5" ht="12.75">
      <c r="A138" s="35" t="s">
        <v>57</v>
      </c>
      <c r="E138" s="40" t="s">
        <v>2688</v>
      </c>
    </row>
    <row r="139" spans="1:5" ht="12.75">
      <c r="A139" t="s">
        <v>58</v>
      </c>
      <c r="E139" s="39" t="s">
        <v>5</v>
      </c>
    </row>
    <row r="140" spans="1:16" ht="25.5">
      <c r="A140" t="s">
        <v>50</v>
      </c>
      <c s="34" t="s">
        <v>586</v>
      </c>
      <c s="34" t="s">
        <v>2689</v>
      </c>
      <c s="35" t="s">
        <v>5</v>
      </c>
      <c s="6" t="s">
        <v>2690</v>
      </c>
      <c s="36" t="s">
        <v>777</v>
      </c>
      <c s="37">
        <v>0.405</v>
      </c>
      <c s="36">
        <v>0</v>
      </c>
      <c s="36">
        <f>ROUND(G140*H140,6)</f>
      </c>
      <c r="L140" s="38">
        <v>0</v>
      </c>
      <c s="32">
        <f>ROUND(ROUND(L140,2)*ROUND(G140,3),2)</f>
      </c>
      <c s="36" t="s">
        <v>761</v>
      </c>
      <c>
        <f>(M140*21)/100</f>
      </c>
      <c t="s">
        <v>28</v>
      </c>
    </row>
    <row r="141" spans="1:5" ht="25.5">
      <c r="A141" s="35" t="s">
        <v>56</v>
      </c>
      <c r="E141" s="39" t="s">
        <v>2690</v>
      </c>
    </row>
    <row r="142" spans="1:5" ht="12.75">
      <c r="A142" s="35" t="s">
        <v>57</v>
      </c>
      <c r="E142" s="40" t="s">
        <v>5</v>
      </c>
    </row>
    <row r="143" spans="1:5" ht="12.75">
      <c r="A143" t="s">
        <v>58</v>
      </c>
      <c r="E143" s="39" t="s">
        <v>5</v>
      </c>
    </row>
    <row r="144" spans="1:13" ht="12.75">
      <c r="A144" t="s">
        <v>47</v>
      </c>
      <c r="C144" s="31" t="s">
        <v>1274</v>
      </c>
      <c r="E144" s="33" t="s">
        <v>1275</v>
      </c>
      <c r="J144" s="32">
        <f>0</f>
      </c>
      <c s="32">
        <f>0</f>
      </c>
      <c s="32">
        <f>0+L145+L149</f>
      </c>
      <c s="32">
        <f>0+M145+M149</f>
      </c>
    </row>
    <row r="145" spans="1:16" ht="25.5">
      <c r="A145" t="s">
        <v>50</v>
      </c>
      <c s="34" t="s">
        <v>588</v>
      </c>
      <c s="34" t="s">
        <v>2691</v>
      </c>
      <c s="35" t="s">
        <v>5</v>
      </c>
      <c s="6" t="s">
        <v>2692</v>
      </c>
      <c s="36" t="s">
        <v>315</v>
      </c>
      <c s="37">
        <v>48</v>
      </c>
      <c s="36">
        <v>0</v>
      </c>
      <c s="36">
        <f>ROUND(G145*H145,6)</f>
      </c>
      <c r="L145" s="38">
        <v>0</v>
      </c>
      <c s="32">
        <f>ROUND(ROUND(L145,2)*ROUND(G145,3),2)</f>
      </c>
      <c s="36" t="s">
        <v>761</v>
      </c>
      <c>
        <f>(M145*21)/100</f>
      </c>
      <c t="s">
        <v>28</v>
      </c>
    </row>
    <row r="146" spans="1:5" ht="25.5">
      <c r="A146" s="35" t="s">
        <v>56</v>
      </c>
      <c r="E146" s="39" t="s">
        <v>2692</v>
      </c>
    </row>
    <row r="147" spans="1:5" ht="12.75">
      <c r="A147" s="35" t="s">
        <v>57</v>
      </c>
      <c r="E147" s="40" t="s">
        <v>5</v>
      </c>
    </row>
    <row r="148" spans="1:5" ht="12.75">
      <c r="A148" t="s">
        <v>58</v>
      </c>
      <c r="E148" s="39" t="s">
        <v>5</v>
      </c>
    </row>
    <row r="149" spans="1:16" ht="25.5">
      <c r="A149" t="s">
        <v>50</v>
      </c>
      <c s="34" t="s">
        <v>591</v>
      </c>
      <c s="34" t="s">
        <v>2693</v>
      </c>
      <c s="35" t="s">
        <v>5</v>
      </c>
      <c s="6" t="s">
        <v>2694</v>
      </c>
      <c s="36" t="s">
        <v>315</v>
      </c>
      <c s="37">
        <v>14</v>
      </c>
      <c s="36">
        <v>0</v>
      </c>
      <c s="36">
        <f>ROUND(G149*H149,6)</f>
      </c>
      <c r="L149" s="38">
        <v>0</v>
      </c>
      <c s="32">
        <f>ROUND(ROUND(L149,2)*ROUND(G149,3),2)</f>
      </c>
      <c s="36" t="s">
        <v>761</v>
      </c>
      <c>
        <f>(M149*21)/100</f>
      </c>
      <c t="s">
        <v>28</v>
      </c>
    </row>
    <row r="150" spans="1:5" ht="25.5">
      <c r="A150" s="35" t="s">
        <v>56</v>
      </c>
      <c r="E150" s="39" t="s">
        <v>2694</v>
      </c>
    </row>
    <row r="151" spans="1:5" ht="12.75">
      <c r="A151" s="35" t="s">
        <v>57</v>
      </c>
      <c r="E151" s="40" t="s">
        <v>5</v>
      </c>
    </row>
    <row r="152" spans="1:5" ht="12.75">
      <c r="A152" t="s">
        <v>58</v>
      </c>
      <c r="E152" s="39" t="s">
        <v>5</v>
      </c>
    </row>
    <row r="153" spans="1:13" ht="12.75">
      <c r="A153" t="s">
        <v>47</v>
      </c>
      <c r="C153" s="31" t="s">
        <v>2513</v>
      </c>
      <c r="E153" s="33" t="s">
        <v>2514</v>
      </c>
      <c r="J153" s="32">
        <f>0</f>
      </c>
      <c s="32">
        <f>0</f>
      </c>
      <c s="32">
        <f>0+L154+L158</f>
      </c>
      <c s="32">
        <f>0+M154+M158</f>
      </c>
    </row>
    <row r="154" spans="1:16" ht="25.5">
      <c r="A154" t="s">
        <v>50</v>
      </c>
      <c s="34" t="s">
        <v>595</v>
      </c>
      <c s="34" t="s">
        <v>2695</v>
      </c>
      <c s="35" t="s">
        <v>5</v>
      </c>
      <c s="6" t="s">
        <v>2696</v>
      </c>
      <c s="36" t="s">
        <v>744</v>
      </c>
      <c s="37">
        <v>1</v>
      </c>
      <c s="36">
        <v>0</v>
      </c>
      <c s="36">
        <f>ROUND(G154*H154,6)</f>
      </c>
      <c r="L154" s="38">
        <v>0</v>
      </c>
      <c s="32">
        <f>ROUND(ROUND(L154,2)*ROUND(G154,3),2)</f>
      </c>
      <c s="36" t="s">
        <v>761</v>
      </c>
      <c>
        <f>(M154*21)/100</f>
      </c>
      <c t="s">
        <v>28</v>
      </c>
    </row>
    <row r="155" spans="1:5" ht="38.25">
      <c r="A155" s="35" t="s">
        <v>56</v>
      </c>
      <c r="E155" s="39" t="s">
        <v>2697</v>
      </c>
    </row>
    <row r="156" spans="1:5" ht="12.75">
      <c r="A156" s="35" t="s">
        <v>57</v>
      </c>
      <c r="E156" s="40" t="s">
        <v>5</v>
      </c>
    </row>
    <row r="157" spans="1:5" ht="12.75">
      <c r="A157" t="s">
        <v>58</v>
      </c>
      <c r="E157" s="39" t="s">
        <v>5</v>
      </c>
    </row>
    <row r="158" spans="1:16" ht="12.75">
      <c r="A158" t="s">
        <v>50</v>
      </c>
      <c s="34" t="s">
        <v>598</v>
      </c>
      <c s="34" t="s">
        <v>2698</v>
      </c>
      <c s="35" t="s">
        <v>5</v>
      </c>
      <c s="6" t="s">
        <v>2699</v>
      </c>
      <c s="36" t="s">
        <v>744</v>
      </c>
      <c s="37">
        <v>1</v>
      </c>
      <c s="36">
        <v>0</v>
      </c>
      <c s="36">
        <f>ROUND(G158*H158,6)</f>
      </c>
      <c r="L158" s="38">
        <v>0</v>
      </c>
      <c s="32">
        <f>ROUND(ROUND(L158,2)*ROUND(G158,3),2)</f>
      </c>
      <c s="36" t="s">
        <v>761</v>
      </c>
      <c>
        <f>(M158*21)/100</f>
      </c>
      <c t="s">
        <v>28</v>
      </c>
    </row>
    <row r="159" spans="1:5" ht="12.75">
      <c r="A159" s="35" t="s">
        <v>56</v>
      </c>
      <c r="E159" s="39" t="s">
        <v>2699</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2702</v>
      </c>
      <c r="E8" s="30" t="s">
        <v>2701</v>
      </c>
      <c r="J8" s="29">
        <f>0+J9+J42+J79+J116+J129+J134</f>
      </c>
      <c s="29">
        <f>0+K9+K42+K79+K116+K129+K134</f>
      </c>
      <c s="29">
        <f>0+L9+L42+L79+L116+L129+L134</f>
      </c>
      <c s="29">
        <f>0+M9+M42+M79+M116+M129+M134</f>
      </c>
    </row>
    <row r="9" spans="1:13" ht="12.75">
      <c r="A9" t="s">
        <v>47</v>
      </c>
      <c r="C9" s="31" t="s">
        <v>2703</v>
      </c>
      <c r="E9" s="33" t="s">
        <v>2704</v>
      </c>
      <c r="J9" s="32">
        <f>0</f>
      </c>
      <c s="32">
        <f>0</f>
      </c>
      <c s="32">
        <f>0+L10+L14+L18+L22+L26+L30+L34+L38</f>
      </c>
      <c s="32">
        <f>0+M10+M14+M18+M22+M26+M30+M34+M38</f>
      </c>
    </row>
    <row r="10" spans="1:16" ht="25.5">
      <c r="A10" t="s">
        <v>50</v>
      </c>
      <c s="34" t="s">
        <v>80</v>
      </c>
      <c s="34" t="s">
        <v>2705</v>
      </c>
      <c s="35" t="s">
        <v>5</v>
      </c>
      <c s="6" t="s">
        <v>2706</v>
      </c>
      <c s="36" t="s">
        <v>744</v>
      </c>
      <c s="37">
        <v>1</v>
      </c>
      <c s="36">
        <v>0</v>
      </c>
      <c s="36">
        <f>ROUND(G10*H10,6)</f>
      </c>
      <c r="L10" s="38">
        <v>0</v>
      </c>
      <c s="32">
        <f>ROUND(ROUND(L10,2)*ROUND(G10,3),2)</f>
      </c>
      <c s="36" t="s">
        <v>55</v>
      </c>
      <c>
        <f>(M10*21)/100</f>
      </c>
      <c t="s">
        <v>28</v>
      </c>
    </row>
    <row r="11" spans="1:5" ht="51">
      <c r="A11" s="35" t="s">
        <v>56</v>
      </c>
      <c r="E11" s="39" t="s">
        <v>2707</v>
      </c>
    </row>
    <row r="12" spans="1:5" ht="12.75">
      <c r="A12" s="35" t="s">
        <v>57</v>
      </c>
      <c r="E12" s="40" t="s">
        <v>5</v>
      </c>
    </row>
    <row r="13" spans="1:5" ht="12.75">
      <c r="A13" t="s">
        <v>58</v>
      </c>
      <c r="E13" s="39" t="s">
        <v>5</v>
      </c>
    </row>
    <row r="14" spans="1:16" ht="38.25">
      <c r="A14" t="s">
        <v>50</v>
      </c>
      <c s="34" t="s">
        <v>28</v>
      </c>
      <c s="34" t="s">
        <v>2708</v>
      </c>
      <c s="35" t="s">
        <v>5</v>
      </c>
      <c s="6" t="s">
        <v>2709</v>
      </c>
      <c s="36" t="s">
        <v>54</v>
      </c>
      <c s="37">
        <v>2</v>
      </c>
      <c s="36">
        <v>0</v>
      </c>
      <c s="36">
        <f>ROUND(G14*H14,6)</f>
      </c>
      <c r="L14" s="38">
        <v>0</v>
      </c>
      <c s="32">
        <f>ROUND(ROUND(L14,2)*ROUND(G14,3),2)</f>
      </c>
      <c s="36" t="s">
        <v>55</v>
      </c>
      <c>
        <f>(M14*21)/100</f>
      </c>
      <c t="s">
        <v>28</v>
      </c>
    </row>
    <row r="15" spans="1:5" ht="51">
      <c r="A15" s="35" t="s">
        <v>56</v>
      </c>
      <c r="E15" s="39" t="s">
        <v>2710</v>
      </c>
    </row>
    <row r="16" spans="1:5" ht="12.75">
      <c r="A16" s="35" t="s">
        <v>57</v>
      </c>
      <c r="E16" s="40" t="s">
        <v>5</v>
      </c>
    </row>
    <row r="17" spans="1:5" ht="12.75">
      <c r="A17" t="s">
        <v>58</v>
      </c>
      <c r="E17" s="39" t="s">
        <v>5</v>
      </c>
    </row>
    <row r="18" spans="1:16" ht="38.25">
      <c r="A18" t="s">
        <v>50</v>
      </c>
      <c s="34" t="s">
        <v>26</v>
      </c>
      <c s="34" t="s">
        <v>2711</v>
      </c>
      <c s="35" t="s">
        <v>5</v>
      </c>
      <c s="6" t="s">
        <v>2712</v>
      </c>
      <c s="36" t="s">
        <v>54</v>
      </c>
      <c s="37">
        <v>3</v>
      </c>
      <c s="36">
        <v>0</v>
      </c>
      <c s="36">
        <f>ROUND(G18*H18,6)</f>
      </c>
      <c r="L18" s="38">
        <v>0</v>
      </c>
      <c s="32">
        <f>ROUND(ROUND(L18,2)*ROUND(G18,3),2)</f>
      </c>
      <c s="36" t="s">
        <v>55</v>
      </c>
      <c>
        <f>(M18*21)/100</f>
      </c>
      <c t="s">
        <v>28</v>
      </c>
    </row>
    <row r="19" spans="1:5" ht="51">
      <c r="A19" s="35" t="s">
        <v>56</v>
      </c>
      <c r="E19" s="39" t="s">
        <v>2713</v>
      </c>
    </row>
    <row r="20" spans="1:5" ht="12.75">
      <c r="A20" s="35" t="s">
        <v>57</v>
      </c>
      <c r="E20" s="40" t="s">
        <v>5</v>
      </c>
    </row>
    <row r="21" spans="1:5" ht="12.75">
      <c r="A21" t="s">
        <v>58</v>
      </c>
      <c r="E21" s="39" t="s">
        <v>5</v>
      </c>
    </row>
    <row r="22" spans="1:16" ht="12.75">
      <c r="A22" t="s">
        <v>50</v>
      </c>
      <c s="34" t="s">
        <v>511</v>
      </c>
      <c s="34" t="s">
        <v>2714</v>
      </c>
      <c s="35" t="s">
        <v>5</v>
      </c>
      <c s="6" t="s">
        <v>2715</v>
      </c>
      <c s="36" t="s">
        <v>68</v>
      </c>
      <c s="37">
        <v>70</v>
      </c>
      <c s="36">
        <v>0</v>
      </c>
      <c s="36">
        <f>ROUND(G22*H22,6)</f>
      </c>
      <c r="L22" s="38">
        <v>0</v>
      </c>
      <c s="32">
        <f>ROUND(ROUND(L22,2)*ROUND(G22,3),2)</f>
      </c>
      <c s="36" t="s">
        <v>55</v>
      </c>
      <c>
        <f>(M22*21)/100</f>
      </c>
      <c t="s">
        <v>28</v>
      </c>
    </row>
    <row r="23" spans="1:5" ht="12.75">
      <c r="A23" s="35" t="s">
        <v>56</v>
      </c>
      <c r="E23" s="39" t="s">
        <v>2715</v>
      </c>
    </row>
    <row r="24" spans="1:5" ht="12.75">
      <c r="A24" s="35" t="s">
        <v>57</v>
      </c>
      <c r="E24" s="40" t="s">
        <v>5</v>
      </c>
    </row>
    <row r="25" spans="1:5" ht="12.75">
      <c r="A25" t="s">
        <v>58</v>
      </c>
      <c r="E25" s="39" t="s">
        <v>5</v>
      </c>
    </row>
    <row r="26" spans="1:16" ht="12.75">
      <c r="A26" t="s">
        <v>50</v>
      </c>
      <c s="34" t="s">
        <v>514</v>
      </c>
      <c s="34" t="s">
        <v>2716</v>
      </c>
      <c s="35" t="s">
        <v>5</v>
      </c>
      <c s="6" t="s">
        <v>2717</v>
      </c>
      <c s="36" t="s">
        <v>68</v>
      </c>
      <c s="37">
        <v>70</v>
      </c>
      <c s="36">
        <v>0</v>
      </c>
      <c s="36">
        <f>ROUND(G26*H26,6)</f>
      </c>
      <c r="L26" s="38">
        <v>0</v>
      </c>
      <c s="32">
        <f>ROUND(ROUND(L26,2)*ROUND(G26,3),2)</f>
      </c>
      <c s="36" t="s">
        <v>55</v>
      </c>
      <c>
        <f>(M26*21)/100</f>
      </c>
      <c t="s">
        <v>28</v>
      </c>
    </row>
    <row r="27" spans="1:5" ht="12.75">
      <c r="A27" s="35" t="s">
        <v>56</v>
      </c>
      <c r="E27" s="39" t="s">
        <v>2717</v>
      </c>
    </row>
    <row r="28" spans="1:5" ht="12.75">
      <c r="A28" s="35" t="s">
        <v>57</v>
      </c>
      <c r="E28" s="40" t="s">
        <v>5</v>
      </c>
    </row>
    <row r="29" spans="1:5" ht="12.75">
      <c r="A29" t="s">
        <v>58</v>
      </c>
      <c r="E29" s="39" t="s">
        <v>5</v>
      </c>
    </row>
    <row r="30" spans="1:16" ht="12.75">
      <c r="A30" t="s">
        <v>50</v>
      </c>
      <c s="34" t="s">
        <v>27</v>
      </c>
      <c s="34" t="s">
        <v>2718</v>
      </c>
      <c s="35" t="s">
        <v>5</v>
      </c>
      <c s="6" t="s">
        <v>2719</v>
      </c>
      <c s="36" t="s">
        <v>68</v>
      </c>
      <c s="37">
        <v>75</v>
      </c>
      <c s="36">
        <v>0</v>
      </c>
      <c s="36">
        <f>ROUND(G30*H30,6)</f>
      </c>
      <c r="L30" s="38">
        <v>0</v>
      </c>
      <c s="32">
        <f>ROUND(ROUND(L30,2)*ROUND(G30,3),2)</f>
      </c>
      <c s="36" t="s">
        <v>55</v>
      </c>
      <c>
        <f>(M30*21)/100</f>
      </c>
      <c t="s">
        <v>28</v>
      </c>
    </row>
    <row r="31" spans="1:5" ht="12.75">
      <c r="A31" s="35" t="s">
        <v>56</v>
      </c>
      <c r="E31" s="39" t="s">
        <v>2719</v>
      </c>
    </row>
    <row r="32" spans="1:5" ht="12.75">
      <c r="A32" s="35" t="s">
        <v>57</v>
      </c>
      <c r="E32" s="40" t="s">
        <v>5</v>
      </c>
    </row>
    <row r="33" spans="1:5" ht="12.75">
      <c r="A33" t="s">
        <v>58</v>
      </c>
      <c r="E33" s="39" t="s">
        <v>5</v>
      </c>
    </row>
    <row r="34" spans="1:16" ht="12.75">
      <c r="A34" t="s">
        <v>50</v>
      </c>
      <c s="34" t="s">
        <v>519</v>
      </c>
      <c s="34" t="s">
        <v>2720</v>
      </c>
      <c s="35" t="s">
        <v>5</v>
      </c>
      <c s="6" t="s">
        <v>2721</v>
      </c>
      <c s="36" t="s">
        <v>54</v>
      </c>
      <c s="37">
        <v>2</v>
      </c>
      <c s="36">
        <v>0</v>
      </c>
      <c s="36">
        <f>ROUND(G34*H34,6)</f>
      </c>
      <c r="L34" s="38">
        <v>0</v>
      </c>
      <c s="32">
        <f>ROUND(ROUND(L34,2)*ROUND(G34,3),2)</f>
      </c>
      <c s="36" t="s">
        <v>55</v>
      </c>
      <c>
        <f>(M34*21)/100</f>
      </c>
      <c t="s">
        <v>28</v>
      </c>
    </row>
    <row r="35" spans="1:5" ht="12.75">
      <c r="A35" s="35" t="s">
        <v>56</v>
      </c>
      <c r="E35" s="39" t="s">
        <v>2721</v>
      </c>
    </row>
    <row r="36" spans="1:5" ht="12.75">
      <c r="A36" s="35" t="s">
        <v>57</v>
      </c>
      <c r="E36" s="40" t="s">
        <v>5</v>
      </c>
    </row>
    <row r="37" spans="1:5" ht="12.75">
      <c r="A37" t="s">
        <v>58</v>
      </c>
      <c r="E37" s="39" t="s">
        <v>5</v>
      </c>
    </row>
    <row r="38" spans="1:16" ht="12.75">
      <c r="A38" t="s">
        <v>50</v>
      </c>
      <c s="34" t="s">
        <v>522</v>
      </c>
      <c s="34" t="s">
        <v>2722</v>
      </c>
      <c s="35" t="s">
        <v>5</v>
      </c>
      <c s="6" t="s">
        <v>2723</v>
      </c>
      <c s="36" t="s">
        <v>459</v>
      </c>
      <c s="37">
        <v>4</v>
      </c>
      <c s="36">
        <v>0</v>
      </c>
      <c s="36">
        <f>ROUND(G38*H38,6)</f>
      </c>
      <c r="L38" s="38">
        <v>0</v>
      </c>
      <c s="32">
        <f>ROUND(ROUND(L38,2)*ROUND(G38,3),2)</f>
      </c>
      <c s="36" t="s">
        <v>55</v>
      </c>
      <c>
        <f>(M38*21)/100</f>
      </c>
      <c t="s">
        <v>28</v>
      </c>
    </row>
    <row r="39" spans="1:5" ht="12.75">
      <c r="A39" s="35" t="s">
        <v>56</v>
      </c>
      <c r="E39" s="39" t="s">
        <v>2723</v>
      </c>
    </row>
    <row r="40" spans="1:5" ht="12.75">
      <c r="A40" s="35" t="s">
        <v>57</v>
      </c>
      <c r="E40" s="40" t="s">
        <v>5</v>
      </c>
    </row>
    <row r="41" spans="1:5" ht="12.75">
      <c r="A41" t="s">
        <v>58</v>
      </c>
      <c r="E41" s="39" t="s">
        <v>5</v>
      </c>
    </row>
    <row r="42" spans="1:13" ht="12.75">
      <c r="A42" t="s">
        <v>47</v>
      </c>
      <c r="C42" s="31" t="s">
        <v>2724</v>
      </c>
      <c r="E42" s="33" t="s">
        <v>2725</v>
      </c>
      <c r="J42" s="32">
        <f>0</f>
      </c>
      <c s="32">
        <f>0</f>
      </c>
      <c s="32">
        <f>0+L43+L47+L51+L55+L59+L63+L67+L71+L75</f>
      </c>
      <c s="32">
        <f>0+M43+M47+M51+M55+M59+M63+M67+M71+M75</f>
      </c>
    </row>
    <row r="43" spans="1:16" ht="25.5">
      <c r="A43" t="s">
        <v>50</v>
      </c>
      <c s="34" t="s">
        <v>525</v>
      </c>
      <c s="34" t="s">
        <v>2726</v>
      </c>
      <c s="35" t="s">
        <v>5</v>
      </c>
      <c s="6" t="s">
        <v>2706</v>
      </c>
      <c s="36" t="s">
        <v>744</v>
      </c>
      <c s="37">
        <v>1</v>
      </c>
      <c s="36">
        <v>0</v>
      </c>
      <c s="36">
        <f>ROUND(G43*H43,6)</f>
      </c>
      <c r="L43" s="38">
        <v>0</v>
      </c>
      <c s="32">
        <f>ROUND(ROUND(L43,2)*ROUND(G43,3),2)</f>
      </c>
      <c s="36" t="s">
        <v>55</v>
      </c>
      <c>
        <f>(M43*21)/100</f>
      </c>
      <c t="s">
        <v>28</v>
      </c>
    </row>
    <row r="44" spans="1:5" ht="51">
      <c r="A44" s="35" t="s">
        <v>56</v>
      </c>
      <c r="E44" s="39" t="s">
        <v>2707</v>
      </c>
    </row>
    <row r="45" spans="1:5" ht="12.75">
      <c r="A45" s="35" t="s">
        <v>57</v>
      </c>
      <c r="E45" s="40" t="s">
        <v>5</v>
      </c>
    </row>
    <row r="46" spans="1:5" ht="12.75">
      <c r="A46" t="s">
        <v>58</v>
      </c>
      <c r="E46" s="39" t="s">
        <v>5</v>
      </c>
    </row>
    <row r="47" spans="1:16" ht="38.25">
      <c r="A47" t="s">
        <v>50</v>
      </c>
      <c s="34" t="s">
        <v>527</v>
      </c>
      <c s="34" t="s">
        <v>2727</v>
      </c>
      <c s="35" t="s">
        <v>5</v>
      </c>
      <c s="6" t="s">
        <v>2709</v>
      </c>
      <c s="36" t="s">
        <v>54</v>
      </c>
      <c s="37">
        <v>3</v>
      </c>
      <c s="36">
        <v>0</v>
      </c>
      <c s="36">
        <f>ROUND(G47*H47,6)</f>
      </c>
      <c r="L47" s="38">
        <v>0</v>
      </c>
      <c s="32">
        <f>ROUND(ROUND(L47,2)*ROUND(G47,3),2)</f>
      </c>
      <c s="36" t="s">
        <v>55</v>
      </c>
      <c>
        <f>(M47*21)/100</f>
      </c>
      <c t="s">
        <v>28</v>
      </c>
    </row>
    <row r="48" spans="1:5" ht="51">
      <c r="A48" s="35" t="s">
        <v>56</v>
      </c>
      <c r="E48" s="39" t="s">
        <v>2710</v>
      </c>
    </row>
    <row r="49" spans="1:5" ht="12.75">
      <c r="A49" s="35" t="s">
        <v>57</v>
      </c>
      <c r="E49" s="40" t="s">
        <v>5</v>
      </c>
    </row>
    <row r="50" spans="1:5" ht="12.75">
      <c r="A50" t="s">
        <v>58</v>
      </c>
      <c r="E50" s="39" t="s">
        <v>5</v>
      </c>
    </row>
    <row r="51" spans="1:16" ht="38.25">
      <c r="A51" t="s">
        <v>50</v>
      </c>
      <c s="34" t="s">
        <v>530</v>
      </c>
      <c s="34" t="s">
        <v>2728</v>
      </c>
      <c s="35" t="s">
        <v>5</v>
      </c>
      <c s="6" t="s">
        <v>2729</v>
      </c>
      <c s="36" t="s">
        <v>54</v>
      </c>
      <c s="37">
        <v>1</v>
      </c>
      <c s="36">
        <v>0</v>
      </c>
      <c s="36">
        <f>ROUND(G51*H51,6)</f>
      </c>
      <c r="L51" s="38">
        <v>0</v>
      </c>
      <c s="32">
        <f>ROUND(ROUND(L51,2)*ROUND(G51,3),2)</f>
      </c>
      <c s="36" t="s">
        <v>55</v>
      </c>
      <c>
        <f>(M51*21)/100</f>
      </c>
      <c t="s">
        <v>28</v>
      </c>
    </row>
    <row r="52" spans="1:5" ht="51">
      <c r="A52" s="35" t="s">
        <v>56</v>
      </c>
      <c r="E52" s="39" t="s">
        <v>2730</v>
      </c>
    </row>
    <row r="53" spans="1:5" ht="12.75">
      <c r="A53" s="35" t="s">
        <v>57</v>
      </c>
      <c r="E53" s="40" t="s">
        <v>5</v>
      </c>
    </row>
    <row r="54" spans="1:5" ht="12.75">
      <c r="A54" t="s">
        <v>58</v>
      </c>
      <c r="E54" s="39" t="s">
        <v>5</v>
      </c>
    </row>
    <row r="55" spans="1:16" ht="12.75">
      <c r="A55" t="s">
        <v>50</v>
      </c>
      <c s="34" t="s">
        <v>533</v>
      </c>
      <c s="34" t="s">
        <v>2731</v>
      </c>
      <c s="35" t="s">
        <v>5</v>
      </c>
      <c s="6" t="s">
        <v>2715</v>
      </c>
      <c s="36" t="s">
        <v>68</v>
      </c>
      <c s="37">
        <v>45</v>
      </c>
      <c s="36">
        <v>0</v>
      </c>
      <c s="36">
        <f>ROUND(G55*H55,6)</f>
      </c>
      <c r="L55" s="38">
        <v>0</v>
      </c>
      <c s="32">
        <f>ROUND(ROUND(L55,2)*ROUND(G55,3),2)</f>
      </c>
      <c s="36" t="s">
        <v>55</v>
      </c>
      <c>
        <f>(M55*21)/100</f>
      </c>
      <c t="s">
        <v>28</v>
      </c>
    </row>
    <row r="56" spans="1:5" ht="12.75">
      <c r="A56" s="35" t="s">
        <v>56</v>
      </c>
      <c r="E56" s="39" t="s">
        <v>2715</v>
      </c>
    </row>
    <row r="57" spans="1:5" ht="12.75">
      <c r="A57" s="35" t="s">
        <v>57</v>
      </c>
      <c r="E57" s="40" t="s">
        <v>5</v>
      </c>
    </row>
    <row r="58" spans="1:5" ht="12.75">
      <c r="A58" t="s">
        <v>58</v>
      </c>
      <c r="E58" s="39" t="s">
        <v>5</v>
      </c>
    </row>
    <row r="59" spans="1:16" ht="12.75">
      <c r="A59" t="s">
        <v>50</v>
      </c>
      <c s="34" t="s">
        <v>536</v>
      </c>
      <c s="34" t="s">
        <v>2732</v>
      </c>
      <c s="35" t="s">
        <v>5</v>
      </c>
      <c s="6" t="s">
        <v>2717</v>
      </c>
      <c s="36" t="s">
        <v>68</v>
      </c>
      <c s="37">
        <v>38</v>
      </c>
      <c s="36">
        <v>0</v>
      </c>
      <c s="36">
        <f>ROUND(G59*H59,6)</f>
      </c>
      <c r="L59" s="38">
        <v>0</v>
      </c>
      <c s="32">
        <f>ROUND(ROUND(L59,2)*ROUND(G59,3),2)</f>
      </c>
      <c s="36" t="s">
        <v>55</v>
      </c>
      <c>
        <f>(M59*21)/100</f>
      </c>
      <c t="s">
        <v>28</v>
      </c>
    </row>
    <row r="60" spans="1:5" ht="12.75">
      <c r="A60" s="35" t="s">
        <v>56</v>
      </c>
      <c r="E60" s="39" t="s">
        <v>2717</v>
      </c>
    </row>
    <row r="61" spans="1:5" ht="12.75">
      <c r="A61" s="35" t="s">
        <v>57</v>
      </c>
      <c r="E61" s="40" t="s">
        <v>5</v>
      </c>
    </row>
    <row r="62" spans="1:5" ht="12.75">
      <c r="A62" t="s">
        <v>58</v>
      </c>
      <c r="E62" s="39" t="s">
        <v>5</v>
      </c>
    </row>
    <row r="63" spans="1:16" ht="12.75">
      <c r="A63" t="s">
        <v>50</v>
      </c>
      <c s="34" t="s">
        <v>539</v>
      </c>
      <c s="34" t="s">
        <v>2733</v>
      </c>
      <c s="35" t="s">
        <v>5</v>
      </c>
      <c s="6" t="s">
        <v>2734</v>
      </c>
      <c s="36" t="s">
        <v>68</v>
      </c>
      <c s="37">
        <v>7</v>
      </c>
      <c s="36">
        <v>0</v>
      </c>
      <c s="36">
        <f>ROUND(G63*H63,6)</f>
      </c>
      <c r="L63" s="38">
        <v>0</v>
      </c>
      <c s="32">
        <f>ROUND(ROUND(L63,2)*ROUND(G63,3),2)</f>
      </c>
      <c s="36" t="s">
        <v>55</v>
      </c>
      <c>
        <f>(M63*21)/100</f>
      </c>
      <c t="s">
        <v>28</v>
      </c>
    </row>
    <row r="64" spans="1:5" ht="12.75">
      <c r="A64" s="35" t="s">
        <v>56</v>
      </c>
      <c r="E64" s="39" t="s">
        <v>2734</v>
      </c>
    </row>
    <row r="65" spans="1:5" ht="12.75">
      <c r="A65" s="35" t="s">
        <v>57</v>
      </c>
      <c r="E65" s="40" t="s">
        <v>5</v>
      </c>
    </row>
    <row r="66" spans="1:5" ht="12.75">
      <c r="A66" t="s">
        <v>58</v>
      </c>
      <c r="E66" s="39" t="s">
        <v>5</v>
      </c>
    </row>
    <row r="67" spans="1:16" ht="12.75">
      <c r="A67" t="s">
        <v>50</v>
      </c>
      <c s="34" t="s">
        <v>542</v>
      </c>
      <c s="34" t="s">
        <v>2735</v>
      </c>
      <c s="35" t="s">
        <v>5</v>
      </c>
      <c s="6" t="s">
        <v>2719</v>
      </c>
      <c s="36" t="s">
        <v>68</v>
      </c>
      <c s="37">
        <v>44</v>
      </c>
      <c s="36">
        <v>0</v>
      </c>
      <c s="36">
        <f>ROUND(G67*H67,6)</f>
      </c>
      <c r="L67" s="38">
        <v>0</v>
      </c>
      <c s="32">
        <f>ROUND(ROUND(L67,2)*ROUND(G67,3),2)</f>
      </c>
      <c s="36" t="s">
        <v>55</v>
      </c>
      <c>
        <f>(M67*21)/100</f>
      </c>
      <c t="s">
        <v>28</v>
      </c>
    </row>
    <row r="68" spans="1:5" ht="12.75">
      <c r="A68" s="35" t="s">
        <v>56</v>
      </c>
      <c r="E68" s="39" t="s">
        <v>2719</v>
      </c>
    </row>
    <row r="69" spans="1:5" ht="12.75">
      <c r="A69" s="35" t="s">
        <v>57</v>
      </c>
      <c r="E69" s="40" t="s">
        <v>5</v>
      </c>
    </row>
    <row r="70" spans="1:5" ht="12.75">
      <c r="A70" t="s">
        <v>58</v>
      </c>
      <c r="E70" s="39" t="s">
        <v>5</v>
      </c>
    </row>
    <row r="71" spans="1:16" ht="12.75">
      <c r="A71" t="s">
        <v>50</v>
      </c>
      <c s="34" t="s">
        <v>545</v>
      </c>
      <c s="34" t="s">
        <v>2736</v>
      </c>
      <c s="35" t="s">
        <v>5</v>
      </c>
      <c s="6" t="s">
        <v>2721</v>
      </c>
      <c s="36" t="s">
        <v>54</v>
      </c>
      <c s="37">
        <v>2</v>
      </c>
      <c s="36">
        <v>0</v>
      </c>
      <c s="36">
        <f>ROUND(G71*H71,6)</f>
      </c>
      <c r="L71" s="38">
        <v>0</v>
      </c>
      <c s="32">
        <f>ROUND(ROUND(L71,2)*ROUND(G71,3),2)</f>
      </c>
      <c s="36" t="s">
        <v>55</v>
      </c>
      <c>
        <f>(M71*21)/100</f>
      </c>
      <c t="s">
        <v>28</v>
      </c>
    </row>
    <row r="72" spans="1:5" ht="12.75">
      <c r="A72" s="35" t="s">
        <v>56</v>
      </c>
      <c r="E72" s="39" t="s">
        <v>2721</v>
      </c>
    </row>
    <row r="73" spans="1:5" ht="12.75">
      <c r="A73" s="35" t="s">
        <v>57</v>
      </c>
      <c r="E73" s="40" t="s">
        <v>5</v>
      </c>
    </row>
    <row r="74" spans="1:5" ht="12.75">
      <c r="A74" t="s">
        <v>58</v>
      </c>
      <c r="E74" s="39" t="s">
        <v>5</v>
      </c>
    </row>
    <row r="75" spans="1:16" ht="12.75">
      <c r="A75" t="s">
        <v>50</v>
      </c>
      <c s="34" t="s">
        <v>546</v>
      </c>
      <c s="34" t="s">
        <v>2737</v>
      </c>
      <c s="35" t="s">
        <v>5</v>
      </c>
      <c s="6" t="s">
        <v>2723</v>
      </c>
      <c s="36" t="s">
        <v>459</v>
      </c>
      <c s="37">
        <v>4</v>
      </c>
      <c s="36">
        <v>0</v>
      </c>
      <c s="36">
        <f>ROUND(G75*H75,6)</f>
      </c>
      <c r="L75" s="38">
        <v>0</v>
      </c>
      <c s="32">
        <f>ROUND(ROUND(L75,2)*ROUND(G75,3),2)</f>
      </c>
      <c s="36" t="s">
        <v>55</v>
      </c>
      <c>
        <f>(M75*21)/100</f>
      </c>
      <c t="s">
        <v>28</v>
      </c>
    </row>
    <row r="76" spans="1:5" ht="12.75">
      <c r="A76" s="35" t="s">
        <v>56</v>
      </c>
      <c r="E76" s="39" t="s">
        <v>2723</v>
      </c>
    </row>
    <row r="77" spans="1:5" ht="12.75">
      <c r="A77" s="35" t="s">
        <v>57</v>
      </c>
      <c r="E77" s="40" t="s">
        <v>5</v>
      </c>
    </row>
    <row r="78" spans="1:5" ht="12.75">
      <c r="A78" t="s">
        <v>58</v>
      </c>
      <c r="E78" s="39" t="s">
        <v>5</v>
      </c>
    </row>
    <row r="79" spans="1:13" ht="12.75">
      <c r="A79" t="s">
        <v>47</v>
      </c>
      <c r="C79" s="31" t="s">
        <v>2738</v>
      </c>
      <c r="E79" s="33" t="s">
        <v>2739</v>
      </c>
      <c r="J79" s="32">
        <f>0</f>
      </c>
      <c s="32">
        <f>0</f>
      </c>
      <c s="32">
        <f>0+L80+L84+L88+L92+L96+L100+L104+L108+L112</f>
      </c>
      <c s="32">
        <f>0+M80+M84+M88+M92+M96+M100+M104+M108+M112</f>
      </c>
    </row>
    <row r="80" spans="1:16" ht="25.5">
      <c r="A80" t="s">
        <v>50</v>
      </c>
      <c s="34" t="s">
        <v>549</v>
      </c>
      <c s="34" t="s">
        <v>2740</v>
      </c>
      <c s="35" t="s">
        <v>5</v>
      </c>
      <c s="6" t="s">
        <v>2741</v>
      </c>
      <c s="36" t="s">
        <v>54</v>
      </c>
      <c s="37">
        <v>1</v>
      </c>
      <c s="36">
        <v>0</v>
      </c>
      <c s="36">
        <f>ROUND(G80*H80,6)</f>
      </c>
      <c r="L80" s="38">
        <v>0</v>
      </c>
      <c s="32">
        <f>ROUND(ROUND(L80,2)*ROUND(G80,3),2)</f>
      </c>
      <c s="36" t="s">
        <v>55</v>
      </c>
      <c>
        <f>(M80*21)/100</f>
      </c>
      <c t="s">
        <v>28</v>
      </c>
    </row>
    <row r="81" spans="1:5" ht="38.25">
      <c r="A81" s="35" t="s">
        <v>56</v>
      </c>
      <c r="E81" s="39" t="s">
        <v>2742</v>
      </c>
    </row>
    <row r="82" spans="1:5" ht="12.75">
      <c r="A82" s="35" t="s">
        <v>57</v>
      </c>
      <c r="E82" s="40" t="s">
        <v>5</v>
      </c>
    </row>
    <row r="83" spans="1:5" ht="12.75">
      <c r="A83" t="s">
        <v>58</v>
      </c>
      <c r="E83" s="39" t="s">
        <v>5</v>
      </c>
    </row>
    <row r="84" spans="1:16" ht="38.25">
      <c r="A84" t="s">
        <v>50</v>
      </c>
      <c s="34" t="s">
        <v>550</v>
      </c>
      <c s="34" t="s">
        <v>2743</v>
      </c>
      <c s="35" t="s">
        <v>5</v>
      </c>
      <c s="6" t="s">
        <v>2744</v>
      </c>
      <c s="36" t="s">
        <v>54</v>
      </c>
      <c s="37">
        <v>1</v>
      </c>
      <c s="36">
        <v>0</v>
      </c>
      <c s="36">
        <f>ROUND(G84*H84,6)</f>
      </c>
      <c r="L84" s="38">
        <v>0</v>
      </c>
      <c s="32">
        <f>ROUND(ROUND(L84,2)*ROUND(G84,3),2)</f>
      </c>
      <c s="36" t="s">
        <v>55</v>
      </c>
      <c>
        <f>(M84*21)/100</f>
      </c>
      <c t="s">
        <v>28</v>
      </c>
    </row>
    <row r="85" spans="1:5" ht="38.25">
      <c r="A85" s="35" t="s">
        <v>56</v>
      </c>
      <c r="E85" s="39" t="s">
        <v>2745</v>
      </c>
    </row>
    <row r="86" spans="1:5" ht="12.75">
      <c r="A86" s="35" t="s">
        <v>57</v>
      </c>
      <c r="E86" s="40" t="s">
        <v>5</v>
      </c>
    </row>
    <row r="87" spans="1:5" ht="12.75">
      <c r="A87" t="s">
        <v>58</v>
      </c>
      <c r="E87" s="39" t="s">
        <v>5</v>
      </c>
    </row>
    <row r="88" spans="1:16" ht="12.75">
      <c r="A88" t="s">
        <v>50</v>
      </c>
      <c s="34" t="s">
        <v>553</v>
      </c>
      <c s="34" t="s">
        <v>2746</v>
      </c>
      <c s="35" t="s">
        <v>5</v>
      </c>
      <c s="6" t="s">
        <v>2747</v>
      </c>
      <c s="36" t="s">
        <v>54</v>
      </c>
      <c s="37">
        <v>1</v>
      </c>
      <c s="36">
        <v>0</v>
      </c>
      <c s="36">
        <f>ROUND(G88*H88,6)</f>
      </c>
      <c r="L88" s="38">
        <v>0</v>
      </c>
      <c s="32">
        <f>ROUND(ROUND(L88,2)*ROUND(G88,3),2)</f>
      </c>
      <c s="36" t="s">
        <v>55</v>
      </c>
      <c>
        <f>(M88*21)/100</f>
      </c>
      <c t="s">
        <v>28</v>
      </c>
    </row>
    <row r="89" spans="1:5" ht="12.75">
      <c r="A89" s="35" t="s">
        <v>56</v>
      </c>
      <c r="E89" s="39" t="s">
        <v>2747</v>
      </c>
    </row>
    <row r="90" spans="1:5" ht="12.75">
      <c r="A90" s="35" t="s">
        <v>57</v>
      </c>
      <c r="E90" s="40" t="s">
        <v>5</v>
      </c>
    </row>
    <row r="91" spans="1:5" ht="12.75">
      <c r="A91" t="s">
        <v>58</v>
      </c>
      <c r="E91" s="39" t="s">
        <v>5</v>
      </c>
    </row>
    <row r="92" spans="1:16" ht="12.75">
      <c r="A92" t="s">
        <v>50</v>
      </c>
      <c s="34" t="s">
        <v>554</v>
      </c>
      <c s="34" t="s">
        <v>2748</v>
      </c>
      <c s="35" t="s">
        <v>5</v>
      </c>
      <c s="6" t="s">
        <v>2715</v>
      </c>
      <c s="36" t="s">
        <v>68</v>
      </c>
      <c s="37">
        <v>20</v>
      </c>
      <c s="36">
        <v>0</v>
      </c>
      <c s="36">
        <f>ROUND(G92*H92,6)</f>
      </c>
      <c r="L92" s="38">
        <v>0</v>
      </c>
      <c s="32">
        <f>ROUND(ROUND(L92,2)*ROUND(G92,3),2)</f>
      </c>
      <c s="36" t="s">
        <v>55</v>
      </c>
      <c>
        <f>(M92*21)/100</f>
      </c>
      <c t="s">
        <v>28</v>
      </c>
    </row>
    <row r="93" spans="1:5" ht="12.75">
      <c r="A93" s="35" t="s">
        <v>56</v>
      </c>
      <c r="E93" s="39" t="s">
        <v>2715</v>
      </c>
    </row>
    <row r="94" spans="1:5" ht="12.75">
      <c r="A94" s="35" t="s">
        <v>57</v>
      </c>
      <c r="E94" s="40" t="s">
        <v>5</v>
      </c>
    </row>
    <row r="95" spans="1:5" ht="12.75">
      <c r="A95" t="s">
        <v>58</v>
      </c>
      <c r="E95" s="39" t="s">
        <v>5</v>
      </c>
    </row>
    <row r="96" spans="1:16" ht="12.75">
      <c r="A96" t="s">
        <v>50</v>
      </c>
      <c s="34" t="s">
        <v>557</v>
      </c>
      <c s="34" t="s">
        <v>2749</v>
      </c>
      <c s="35" t="s">
        <v>5</v>
      </c>
      <c s="6" t="s">
        <v>2734</v>
      </c>
      <c s="36" t="s">
        <v>68</v>
      </c>
      <c s="37">
        <v>20</v>
      </c>
      <c s="36">
        <v>0</v>
      </c>
      <c s="36">
        <f>ROUND(G96*H96,6)</f>
      </c>
      <c r="L96" s="38">
        <v>0</v>
      </c>
      <c s="32">
        <f>ROUND(ROUND(L96,2)*ROUND(G96,3),2)</f>
      </c>
      <c s="36" t="s">
        <v>55</v>
      </c>
      <c>
        <f>(M96*21)/100</f>
      </c>
      <c t="s">
        <v>28</v>
      </c>
    </row>
    <row r="97" spans="1:5" ht="12.75">
      <c r="A97" s="35" t="s">
        <v>56</v>
      </c>
      <c r="E97" s="39" t="s">
        <v>2734</v>
      </c>
    </row>
    <row r="98" spans="1:5" ht="12.75">
      <c r="A98" s="35" t="s">
        <v>57</v>
      </c>
      <c r="E98" s="40" t="s">
        <v>5</v>
      </c>
    </row>
    <row r="99" spans="1:5" ht="12.75">
      <c r="A99" t="s">
        <v>58</v>
      </c>
      <c r="E99" s="39" t="s">
        <v>5</v>
      </c>
    </row>
    <row r="100" spans="1:16" ht="12.75">
      <c r="A100" t="s">
        <v>50</v>
      </c>
      <c s="34" t="s">
        <v>558</v>
      </c>
      <c s="34" t="s">
        <v>2750</v>
      </c>
      <c s="35" t="s">
        <v>5</v>
      </c>
      <c s="6" t="s">
        <v>2751</v>
      </c>
      <c s="36" t="s">
        <v>68</v>
      </c>
      <c s="37">
        <v>21</v>
      </c>
      <c s="36">
        <v>0</v>
      </c>
      <c s="36">
        <f>ROUND(G100*H100,6)</f>
      </c>
      <c r="L100" s="38">
        <v>0</v>
      </c>
      <c s="32">
        <f>ROUND(ROUND(L100,2)*ROUND(G100,3),2)</f>
      </c>
      <c s="36" t="s">
        <v>55</v>
      </c>
      <c>
        <f>(M100*21)/100</f>
      </c>
      <c t="s">
        <v>28</v>
      </c>
    </row>
    <row r="101" spans="1:5" ht="12.75">
      <c r="A101" s="35" t="s">
        <v>56</v>
      </c>
      <c r="E101" s="39" t="s">
        <v>2751</v>
      </c>
    </row>
    <row r="102" spans="1:5" ht="12.75">
      <c r="A102" s="35" t="s">
        <v>57</v>
      </c>
      <c r="E102" s="40" t="s">
        <v>5</v>
      </c>
    </row>
    <row r="103" spans="1:5" ht="12.75">
      <c r="A103" t="s">
        <v>58</v>
      </c>
      <c r="E103" s="39" t="s">
        <v>5</v>
      </c>
    </row>
    <row r="104" spans="1:16" ht="12.75">
      <c r="A104" t="s">
        <v>50</v>
      </c>
      <c s="34" t="s">
        <v>561</v>
      </c>
      <c s="34" t="s">
        <v>2752</v>
      </c>
      <c s="35" t="s">
        <v>5</v>
      </c>
      <c s="6" t="s">
        <v>2753</v>
      </c>
      <c s="36" t="s">
        <v>68</v>
      </c>
      <c s="37">
        <v>10</v>
      </c>
      <c s="36">
        <v>0</v>
      </c>
      <c s="36">
        <f>ROUND(G104*H104,6)</f>
      </c>
      <c r="L104" s="38">
        <v>0</v>
      </c>
      <c s="32">
        <f>ROUND(ROUND(L104,2)*ROUND(G104,3),2)</f>
      </c>
      <c s="36" t="s">
        <v>55</v>
      </c>
      <c>
        <f>(M104*21)/100</f>
      </c>
      <c t="s">
        <v>28</v>
      </c>
    </row>
    <row r="105" spans="1:5" ht="12.75">
      <c r="A105" s="35" t="s">
        <v>56</v>
      </c>
      <c r="E105" s="39" t="s">
        <v>2753</v>
      </c>
    </row>
    <row r="106" spans="1:5" ht="12.75">
      <c r="A106" s="35" t="s">
        <v>57</v>
      </c>
      <c r="E106" s="40" t="s">
        <v>5</v>
      </c>
    </row>
    <row r="107" spans="1:5" ht="12.75">
      <c r="A107" t="s">
        <v>58</v>
      </c>
      <c r="E107" s="39" t="s">
        <v>5</v>
      </c>
    </row>
    <row r="108" spans="1:16" ht="12.75">
      <c r="A108" t="s">
        <v>50</v>
      </c>
      <c s="34" t="s">
        <v>562</v>
      </c>
      <c s="34" t="s">
        <v>2754</v>
      </c>
      <c s="35" t="s">
        <v>5</v>
      </c>
      <c s="6" t="s">
        <v>2721</v>
      </c>
      <c s="36" t="s">
        <v>54</v>
      </c>
      <c s="37">
        <v>2</v>
      </c>
      <c s="36">
        <v>0</v>
      </c>
      <c s="36">
        <f>ROUND(G108*H108,6)</f>
      </c>
      <c r="L108" s="38">
        <v>0</v>
      </c>
      <c s="32">
        <f>ROUND(ROUND(L108,2)*ROUND(G108,3),2)</f>
      </c>
      <c s="36" t="s">
        <v>55</v>
      </c>
      <c>
        <f>(M108*21)/100</f>
      </c>
      <c t="s">
        <v>28</v>
      </c>
    </row>
    <row r="109" spans="1:5" ht="12.75">
      <c r="A109" s="35" t="s">
        <v>56</v>
      </c>
      <c r="E109" s="39" t="s">
        <v>2721</v>
      </c>
    </row>
    <row r="110" spans="1:5" ht="12.75">
      <c r="A110" s="35" t="s">
        <v>57</v>
      </c>
      <c r="E110" s="40" t="s">
        <v>5</v>
      </c>
    </row>
    <row r="111" spans="1:5" ht="12.75">
      <c r="A111" t="s">
        <v>58</v>
      </c>
      <c r="E111" s="39" t="s">
        <v>5</v>
      </c>
    </row>
    <row r="112" spans="1:16" ht="12.75">
      <c r="A112" t="s">
        <v>50</v>
      </c>
      <c s="34" t="s">
        <v>565</v>
      </c>
      <c s="34" t="s">
        <v>2755</v>
      </c>
      <c s="35" t="s">
        <v>5</v>
      </c>
      <c s="6" t="s">
        <v>2723</v>
      </c>
      <c s="36" t="s">
        <v>459</v>
      </c>
      <c s="37">
        <v>4</v>
      </c>
      <c s="36">
        <v>0</v>
      </c>
      <c s="36">
        <f>ROUND(G112*H112,6)</f>
      </c>
      <c r="L112" s="38">
        <v>0</v>
      </c>
      <c s="32">
        <f>ROUND(ROUND(L112,2)*ROUND(G112,3),2)</f>
      </c>
      <c s="36" t="s">
        <v>55</v>
      </c>
      <c>
        <f>(M112*21)/100</f>
      </c>
      <c t="s">
        <v>28</v>
      </c>
    </row>
    <row r="113" spans="1:5" ht="12.75">
      <c r="A113" s="35" t="s">
        <v>56</v>
      </c>
      <c r="E113" s="39" t="s">
        <v>2723</v>
      </c>
    </row>
    <row r="114" spans="1:5" ht="12.75">
      <c r="A114" s="35" t="s">
        <v>57</v>
      </c>
      <c r="E114" s="40" t="s">
        <v>5</v>
      </c>
    </row>
    <row r="115" spans="1:5" ht="12.75">
      <c r="A115" t="s">
        <v>58</v>
      </c>
      <c r="E115" s="39" t="s">
        <v>5</v>
      </c>
    </row>
    <row r="116" spans="1:13" ht="12.75">
      <c r="A116" t="s">
        <v>47</v>
      </c>
      <c r="C116" s="31" t="s">
        <v>2756</v>
      </c>
      <c r="E116" s="33" t="s">
        <v>2757</v>
      </c>
      <c r="J116" s="32">
        <f>0</f>
      </c>
      <c s="32">
        <f>0</f>
      </c>
      <c s="32">
        <f>0+L117+L121+L125</f>
      </c>
      <c s="32">
        <f>0+M117+M121+M125</f>
      </c>
    </row>
    <row r="117" spans="1:16" ht="12.75">
      <c r="A117" t="s">
        <v>50</v>
      </c>
      <c s="34" t="s">
        <v>568</v>
      </c>
      <c s="34" t="s">
        <v>2758</v>
      </c>
      <c s="35" t="s">
        <v>5</v>
      </c>
      <c s="6" t="s">
        <v>2759</v>
      </c>
      <c s="36" t="s">
        <v>744</v>
      </c>
      <c s="37">
        <v>1</v>
      </c>
      <c s="36">
        <v>0</v>
      </c>
      <c s="36">
        <f>ROUND(G117*H117,6)</f>
      </c>
      <c r="L117" s="38">
        <v>0</v>
      </c>
      <c s="32">
        <f>ROUND(ROUND(L117,2)*ROUND(G117,3),2)</f>
      </c>
      <c s="36" t="s">
        <v>55</v>
      </c>
      <c>
        <f>(M117*21)/100</f>
      </c>
      <c t="s">
        <v>28</v>
      </c>
    </row>
    <row r="118" spans="1:5" ht="12.75">
      <c r="A118" s="35" t="s">
        <v>56</v>
      </c>
      <c r="E118" s="39" t="s">
        <v>2759</v>
      </c>
    </row>
    <row r="119" spans="1:5" ht="12.75">
      <c r="A119" s="35" t="s">
        <v>57</v>
      </c>
      <c r="E119" s="40" t="s">
        <v>5</v>
      </c>
    </row>
    <row r="120" spans="1:5" ht="12.75">
      <c r="A120" t="s">
        <v>58</v>
      </c>
      <c r="E120" s="39" t="s">
        <v>5</v>
      </c>
    </row>
    <row r="121" spans="1:16" ht="12.75">
      <c r="A121" t="s">
        <v>50</v>
      </c>
      <c s="34" t="s">
        <v>571</v>
      </c>
      <c s="34" t="s">
        <v>2760</v>
      </c>
      <c s="35" t="s">
        <v>5</v>
      </c>
      <c s="6" t="s">
        <v>2761</v>
      </c>
      <c s="36" t="s">
        <v>744</v>
      </c>
      <c s="37">
        <v>1</v>
      </c>
      <c s="36">
        <v>0</v>
      </c>
      <c s="36">
        <f>ROUND(G121*H121,6)</f>
      </c>
      <c r="L121" s="38">
        <v>0</v>
      </c>
      <c s="32">
        <f>ROUND(ROUND(L121,2)*ROUND(G121,3),2)</f>
      </c>
      <c s="36" t="s">
        <v>55</v>
      </c>
      <c>
        <f>(M121*21)/100</f>
      </c>
      <c t="s">
        <v>28</v>
      </c>
    </row>
    <row r="122" spans="1:5" ht="12.75">
      <c r="A122" s="35" t="s">
        <v>56</v>
      </c>
      <c r="E122" s="39" t="s">
        <v>2761</v>
      </c>
    </row>
    <row r="123" spans="1:5" ht="12.75">
      <c r="A123" s="35" t="s">
        <v>57</v>
      </c>
      <c r="E123" s="40" t="s">
        <v>5</v>
      </c>
    </row>
    <row r="124" spans="1:5" ht="12.75">
      <c r="A124" t="s">
        <v>58</v>
      </c>
      <c r="E124" s="39" t="s">
        <v>5</v>
      </c>
    </row>
    <row r="125" spans="1:16" ht="12.75">
      <c r="A125" t="s">
        <v>50</v>
      </c>
      <c s="34" t="s">
        <v>574</v>
      </c>
      <c s="34" t="s">
        <v>2762</v>
      </c>
      <c s="35" t="s">
        <v>5</v>
      </c>
      <c s="6" t="s">
        <v>2763</v>
      </c>
      <c s="36" t="s">
        <v>744</v>
      </c>
      <c s="37">
        <v>1</v>
      </c>
      <c s="36">
        <v>0</v>
      </c>
      <c s="36">
        <f>ROUND(G125*H125,6)</f>
      </c>
      <c r="L125" s="38">
        <v>0</v>
      </c>
      <c s="32">
        <f>ROUND(ROUND(L125,2)*ROUND(G125,3),2)</f>
      </c>
      <c s="36" t="s">
        <v>55</v>
      </c>
      <c>
        <f>(M125*21)/100</f>
      </c>
      <c t="s">
        <v>28</v>
      </c>
    </row>
    <row r="126" spans="1:5" ht="12.75">
      <c r="A126" s="35" t="s">
        <v>56</v>
      </c>
      <c r="E126" s="39" t="s">
        <v>2763</v>
      </c>
    </row>
    <row r="127" spans="1:5" ht="12.75">
      <c r="A127" s="35" t="s">
        <v>57</v>
      </c>
      <c r="E127" s="40" t="s">
        <v>5</v>
      </c>
    </row>
    <row r="128" spans="1:5" ht="12.75">
      <c r="A128" t="s">
        <v>58</v>
      </c>
      <c r="E128" s="39" t="s">
        <v>5</v>
      </c>
    </row>
    <row r="129" spans="1:13" ht="12.75">
      <c r="A129" t="s">
        <v>47</v>
      </c>
      <c r="C129" s="31" t="s">
        <v>1274</v>
      </c>
      <c r="E129" s="33" t="s">
        <v>1275</v>
      </c>
      <c r="J129" s="32">
        <f>0</f>
      </c>
      <c s="32">
        <f>0</f>
      </c>
      <c s="32">
        <f>0+L130</f>
      </c>
      <c s="32">
        <f>0+M130</f>
      </c>
    </row>
    <row r="130" spans="1:16" ht="25.5">
      <c r="A130" t="s">
        <v>50</v>
      </c>
      <c s="34" t="s">
        <v>577</v>
      </c>
      <c s="34" t="s">
        <v>2691</v>
      </c>
      <c s="35" t="s">
        <v>5</v>
      </c>
      <c s="6" t="s">
        <v>2692</v>
      </c>
      <c s="36" t="s">
        <v>315</v>
      </c>
      <c s="37">
        <v>105</v>
      </c>
      <c s="36">
        <v>0</v>
      </c>
      <c s="36">
        <f>ROUND(G130*H130,6)</f>
      </c>
      <c r="L130" s="38">
        <v>0</v>
      </c>
      <c s="32">
        <f>ROUND(ROUND(L130,2)*ROUND(G130,3),2)</f>
      </c>
      <c s="36" t="s">
        <v>761</v>
      </c>
      <c>
        <f>(M130*21)/100</f>
      </c>
      <c t="s">
        <v>28</v>
      </c>
    </row>
    <row r="131" spans="1:5" ht="25.5">
      <c r="A131" s="35" t="s">
        <v>56</v>
      </c>
      <c r="E131" s="39" t="s">
        <v>2692</v>
      </c>
    </row>
    <row r="132" spans="1:5" ht="12.75">
      <c r="A132" s="35" t="s">
        <v>57</v>
      </c>
      <c r="E132" s="40" t="s">
        <v>5</v>
      </c>
    </row>
    <row r="133" spans="1:5" ht="12.75">
      <c r="A133" t="s">
        <v>58</v>
      </c>
      <c r="E133" s="39" t="s">
        <v>5</v>
      </c>
    </row>
    <row r="134" spans="1:13" ht="12.75">
      <c r="A134" t="s">
        <v>47</v>
      </c>
      <c r="C134" s="31" t="s">
        <v>2513</v>
      </c>
      <c r="E134" s="33" t="s">
        <v>2514</v>
      </c>
      <c r="J134" s="32">
        <f>0</f>
      </c>
      <c s="32">
        <f>0</f>
      </c>
      <c s="32">
        <f>0+L135+L139+L143</f>
      </c>
      <c s="32">
        <f>0+M135+M139+M143</f>
      </c>
    </row>
    <row r="135" spans="1:16" ht="12.75">
      <c r="A135" t="s">
        <v>50</v>
      </c>
      <c s="34" t="s">
        <v>580</v>
      </c>
      <c s="34" t="s">
        <v>2620</v>
      </c>
      <c s="35" t="s">
        <v>5</v>
      </c>
      <c s="6" t="s">
        <v>2764</v>
      </c>
      <c s="36" t="s">
        <v>744</v>
      </c>
      <c s="37">
        <v>1</v>
      </c>
      <c s="36">
        <v>0</v>
      </c>
      <c s="36">
        <f>ROUND(G135*H135,6)</f>
      </c>
      <c r="L135" s="38">
        <v>0</v>
      </c>
      <c s="32">
        <f>ROUND(ROUND(L135,2)*ROUND(G135,3),2)</f>
      </c>
      <c s="36" t="s">
        <v>761</v>
      </c>
      <c>
        <f>(M135*21)/100</f>
      </c>
      <c t="s">
        <v>28</v>
      </c>
    </row>
    <row r="136" spans="1:5" ht="12.75">
      <c r="A136" s="35" t="s">
        <v>56</v>
      </c>
      <c r="E136" s="39" t="s">
        <v>2764</v>
      </c>
    </row>
    <row r="137" spans="1:5" ht="12.75">
      <c r="A137" s="35" t="s">
        <v>57</v>
      </c>
      <c r="E137" s="40" t="s">
        <v>5</v>
      </c>
    </row>
    <row r="138" spans="1:5" ht="12.75">
      <c r="A138" t="s">
        <v>58</v>
      </c>
      <c r="E138" s="39" t="s">
        <v>5</v>
      </c>
    </row>
    <row r="139" spans="1:16" ht="12.75">
      <c r="A139" t="s">
        <v>50</v>
      </c>
      <c s="34" t="s">
        <v>583</v>
      </c>
      <c s="34" t="s">
        <v>2765</v>
      </c>
      <c s="35" t="s">
        <v>5</v>
      </c>
      <c s="6" t="s">
        <v>2766</v>
      </c>
      <c s="36" t="s">
        <v>744</v>
      </c>
      <c s="37">
        <v>1</v>
      </c>
      <c s="36">
        <v>0</v>
      </c>
      <c s="36">
        <f>ROUND(G139*H139,6)</f>
      </c>
      <c r="L139" s="38">
        <v>0</v>
      </c>
      <c s="32">
        <f>ROUND(ROUND(L139,2)*ROUND(G139,3),2)</f>
      </c>
      <c s="36" t="s">
        <v>761</v>
      </c>
      <c>
        <f>(M139*21)/100</f>
      </c>
      <c t="s">
        <v>28</v>
      </c>
    </row>
    <row r="140" spans="1:5" ht="12.75">
      <c r="A140" s="35" t="s">
        <v>56</v>
      </c>
      <c r="E140" s="39" t="s">
        <v>2766</v>
      </c>
    </row>
    <row r="141" spans="1:5" ht="12.75">
      <c r="A141" s="35" t="s">
        <v>57</v>
      </c>
      <c r="E141" s="40" t="s">
        <v>5</v>
      </c>
    </row>
    <row r="142" spans="1:5" ht="12.75">
      <c r="A142" t="s">
        <v>58</v>
      </c>
      <c r="E142" s="39" t="s">
        <v>5</v>
      </c>
    </row>
    <row r="143" spans="1:16" ht="12.75">
      <c r="A143" t="s">
        <v>50</v>
      </c>
      <c s="34" t="s">
        <v>586</v>
      </c>
      <c s="34" t="s">
        <v>2698</v>
      </c>
      <c s="35" t="s">
        <v>5</v>
      </c>
      <c s="6" t="s">
        <v>2767</v>
      </c>
      <c s="36" t="s">
        <v>744</v>
      </c>
      <c s="37">
        <v>1</v>
      </c>
      <c s="36">
        <v>0</v>
      </c>
      <c s="36">
        <f>ROUND(G143*H143,6)</f>
      </c>
      <c r="L143" s="38">
        <v>0</v>
      </c>
      <c s="32">
        <f>ROUND(ROUND(L143,2)*ROUND(G143,3),2)</f>
      </c>
      <c s="36" t="s">
        <v>761</v>
      </c>
      <c>
        <f>(M143*21)/100</f>
      </c>
      <c t="s">
        <v>28</v>
      </c>
    </row>
    <row r="144" spans="1:5" ht="12.75">
      <c r="A144" s="35" t="s">
        <v>56</v>
      </c>
      <c r="E144" s="39" t="s">
        <v>2767</v>
      </c>
    </row>
    <row r="145" spans="1:5" ht="12.75">
      <c r="A145" s="35" t="s">
        <v>57</v>
      </c>
      <c r="E145" s="40" t="s">
        <v>5</v>
      </c>
    </row>
    <row r="146" spans="1:5" ht="12.75">
      <c r="A146" t="s">
        <v>58</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COUNTIFS(L8:L462,"=0",A8:A462,"P")+COUNTIFS(L8:L462,"",A8:A462,"P")+SUM(Q8:Q462)</f>
      </c>
    </row>
    <row r="8" spans="1:13" ht="12.75">
      <c r="A8" t="s">
        <v>45</v>
      </c>
      <c r="C8" s="28" t="s">
        <v>2770</v>
      </c>
      <c r="E8" s="30" t="s">
        <v>2769</v>
      </c>
      <c r="J8" s="29">
        <f>0+J9+J118+J155+J416+J453</f>
      </c>
      <c s="29">
        <f>0+K9+K118+K155+K416+K453</f>
      </c>
      <c s="29">
        <f>0+L9+L118+L155+L416+L453</f>
      </c>
      <c s="29">
        <f>0+M9+M118+M155+M416+M453</f>
      </c>
    </row>
    <row r="9" spans="1:13" ht="12.75">
      <c r="A9" t="s">
        <v>47</v>
      </c>
      <c r="C9" s="31" t="s">
        <v>1241</v>
      </c>
      <c r="E9" s="33" t="s">
        <v>1242</v>
      </c>
      <c r="J9" s="32">
        <f>0</f>
      </c>
      <c s="32">
        <f>0</f>
      </c>
      <c s="32">
        <f>0+L10+L14+L18+L22+L26+L30+L34+L38+L42+L46+L50+L54+L58+L62+L66+L70+L74+L78+L82+L86+L90+L94+L98+L102+L106+L110+L114</f>
      </c>
      <c s="32">
        <f>0+M10+M14+M18+M22+M26+M30+M34+M38+M42+M46+M50+M54+M58+M62+M66+M70+M74+M78+M82+M86+M90+M94+M98+M102+M106+M110+M114</f>
      </c>
    </row>
    <row r="10" spans="1:16" ht="12.75">
      <c r="A10" t="s">
        <v>50</v>
      </c>
      <c s="34" t="s">
        <v>80</v>
      </c>
      <c s="34" t="s">
        <v>2771</v>
      </c>
      <c s="35" t="s">
        <v>5</v>
      </c>
      <c s="6" t="s">
        <v>2772</v>
      </c>
      <c s="36" t="s">
        <v>54</v>
      </c>
      <c s="37">
        <v>3</v>
      </c>
      <c s="36">
        <v>0</v>
      </c>
      <c s="36">
        <f>ROUND(G10*H10,6)</f>
      </c>
      <c r="L10" s="38">
        <v>0</v>
      </c>
      <c s="32">
        <f>ROUND(ROUND(L10,2)*ROUND(G10,3),2)</f>
      </c>
      <c s="36" t="s">
        <v>55</v>
      </c>
      <c>
        <f>(M10*21)/100</f>
      </c>
      <c t="s">
        <v>28</v>
      </c>
    </row>
    <row r="11" spans="1:5" ht="12.75">
      <c r="A11" s="35" t="s">
        <v>56</v>
      </c>
      <c r="E11" s="39" t="s">
        <v>2772</v>
      </c>
    </row>
    <row r="12" spans="1:5" ht="12.75">
      <c r="A12" s="35" t="s">
        <v>57</v>
      </c>
      <c r="E12" s="40" t="s">
        <v>5</v>
      </c>
    </row>
    <row r="13" spans="1:5" ht="12.75">
      <c r="A13" t="s">
        <v>58</v>
      </c>
      <c r="E13" s="39" t="s">
        <v>5</v>
      </c>
    </row>
    <row r="14" spans="1:16" ht="12.75">
      <c r="A14" t="s">
        <v>50</v>
      </c>
      <c s="34" t="s">
        <v>28</v>
      </c>
      <c s="34" t="s">
        <v>2773</v>
      </c>
      <c s="35" t="s">
        <v>5</v>
      </c>
      <c s="6" t="s">
        <v>2774</v>
      </c>
      <c s="36" t="s">
        <v>54</v>
      </c>
      <c s="37">
        <v>16</v>
      </c>
      <c s="36">
        <v>0</v>
      </c>
      <c s="36">
        <f>ROUND(G14*H14,6)</f>
      </c>
      <c r="L14" s="38">
        <v>0</v>
      </c>
      <c s="32">
        <f>ROUND(ROUND(L14,2)*ROUND(G14,3),2)</f>
      </c>
      <c s="36" t="s">
        <v>55</v>
      </c>
      <c>
        <f>(M14*21)/100</f>
      </c>
      <c t="s">
        <v>28</v>
      </c>
    </row>
    <row r="15" spans="1:5" ht="12.75">
      <c r="A15" s="35" t="s">
        <v>56</v>
      </c>
      <c r="E15" s="39" t="s">
        <v>2774</v>
      </c>
    </row>
    <row r="16" spans="1:5" ht="12.75">
      <c r="A16" s="35" t="s">
        <v>57</v>
      </c>
      <c r="E16" s="40" t="s">
        <v>5</v>
      </c>
    </row>
    <row r="17" spans="1:5" ht="12.75">
      <c r="A17" t="s">
        <v>58</v>
      </c>
      <c r="E17" s="39" t="s">
        <v>5</v>
      </c>
    </row>
    <row r="18" spans="1:16" ht="12.75">
      <c r="A18" t="s">
        <v>50</v>
      </c>
      <c s="34" t="s">
        <v>26</v>
      </c>
      <c s="34" t="s">
        <v>2775</v>
      </c>
      <c s="35" t="s">
        <v>5</v>
      </c>
      <c s="6" t="s">
        <v>2774</v>
      </c>
      <c s="36" t="s">
        <v>54</v>
      </c>
      <c s="37">
        <v>10</v>
      </c>
      <c s="36">
        <v>0</v>
      </c>
      <c s="36">
        <f>ROUND(G18*H18,6)</f>
      </c>
      <c r="L18" s="38">
        <v>0</v>
      </c>
      <c s="32">
        <f>ROUND(ROUND(L18,2)*ROUND(G18,3),2)</f>
      </c>
      <c s="36" t="s">
        <v>55</v>
      </c>
      <c>
        <f>(M18*21)/100</f>
      </c>
      <c t="s">
        <v>28</v>
      </c>
    </row>
    <row r="19" spans="1:5" ht="12.75">
      <c r="A19" s="35" t="s">
        <v>56</v>
      </c>
      <c r="E19" s="39" t="s">
        <v>2774</v>
      </c>
    </row>
    <row r="20" spans="1:5" ht="12.75">
      <c r="A20" s="35" t="s">
        <v>57</v>
      </c>
      <c r="E20" s="40" t="s">
        <v>5</v>
      </c>
    </row>
    <row r="21" spans="1:5" ht="12.75">
      <c r="A21" t="s">
        <v>58</v>
      </c>
      <c r="E21" s="39" t="s">
        <v>5</v>
      </c>
    </row>
    <row r="22" spans="1:16" ht="12.75">
      <c r="A22" t="s">
        <v>50</v>
      </c>
      <c s="34" t="s">
        <v>511</v>
      </c>
      <c s="34" t="s">
        <v>2776</v>
      </c>
      <c s="35" t="s">
        <v>5</v>
      </c>
      <c s="6" t="s">
        <v>2777</v>
      </c>
      <c s="36" t="s">
        <v>54</v>
      </c>
      <c s="37">
        <v>7</v>
      </c>
      <c s="36">
        <v>0</v>
      </c>
      <c s="36">
        <f>ROUND(G22*H22,6)</f>
      </c>
      <c r="L22" s="38">
        <v>0</v>
      </c>
      <c s="32">
        <f>ROUND(ROUND(L22,2)*ROUND(G22,3),2)</f>
      </c>
      <c s="36" t="s">
        <v>55</v>
      </c>
      <c>
        <f>(M22*21)/100</f>
      </c>
      <c t="s">
        <v>28</v>
      </c>
    </row>
    <row r="23" spans="1:5" ht="12.75">
      <c r="A23" s="35" t="s">
        <v>56</v>
      </c>
      <c r="E23" s="39" t="s">
        <v>2777</v>
      </c>
    </row>
    <row r="24" spans="1:5" ht="12.75">
      <c r="A24" s="35" t="s">
        <v>57</v>
      </c>
      <c r="E24" s="40" t="s">
        <v>5</v>
      </c>
    </row>
    <row r="25" spans="1:5" ht="12.75">
      <c r="A25" t="s">
        <v>58</v>
      </c>
      <c r="E25" s="39" t="s">
        <v>5</v>
      </c>
    </row>
    <row r="26" spans="1:16" ht="12.75">
      <c r="A26" t="s">
        <v>50</v>
      </c>
      <c s="34" t="s">
        <v>514</v>
      </c>
      <c s="34" t="s">
        <v>2778</v>
      </c>
      <c s="35" t="s">
        <v>5</v>
      </c>
      <c s="6" t="s">
        <v>2777</v>
      </c>
      <c s="36" t="s">
        <v>54</v>
      </c>
      <c s="37">
        <v>6</v>
      </c>
      <c s="36">
        <v>0</v>
      </c>
      <c s="36">
        <f>ROUND(G26*H26,6)</f>
      </c>
      <c r="L26" s="38">
        <v>0</v>
      </c>
      <c s="32">
        <f>ROUND(ROUND(L26,2)*ROUND(G26,3),2)</f>
      </c>
      <c s="36" t="s">
        <v>55</v>
      </c>
      <c>
        <f>(M26*21)/100</f>
      </c>
      <c t="s">
        <v>28</v>
      </c>
    </row>
    <row r="27" spans="1:5" ht="12.75">
      <c r="A27" s="35" t="s">
        <v>56</v>
      </c>
      <c r="E27" s="39" t="s">
        <v>2777</v>
      </c>
    </row>
    <row r="28" spans="1:5" ht="12.75">
      <c r="A28" s="35" t="s">
        <v>57</v>
      </c>
      <c r="E28" s="40" t="s">
        <v>5</v>
      </c>
    </row>
    <row r="29" spans="1:5" ht="12.75">
      <c r="A29" t="s">
        <v>58</v>
      </c>
      <c r="E29" s="39" t="s">
        <v>5</v>
      </c>
    </row>
    <row r="30" spans="1:16" ht="25.5">
      <c r="A30" t="s">
        <v>50</v>
      </c>
      <c s="34" t="s">
        <v>27</v>
      </c>
      <c s="34" t="s">
        <v>2779</v>
      </c>
      <c s="35" t="s">
        <v>5</v>
      </c>
      <c s="6" t="s">
        <v>2780</v>
      </c>
      <c s="36" t="s">
        <v>54</v>
      </c>
      <c s="37">
        <v>1</v>
      </c>
      <c s="36">
        <v>0</v>
      </c>
      <c s="36">
        <f>ROUND(G30*H30,6)</f>
      </c>
      <c r="L30" s="38">
        <v>0</v>
      </c>
      <c s="32">
        <f>ROUND(ROUND(L30,2)*ROUND(G30,3),2)</f>
      </c>
      <c s="36" t="s">
        <v>55</v>
      </c>
      <c>
        <f>(M30*21)/100</f>
      </c>
      <c t="s">
        <v>28</v>
      </c>
    </row>
    <row r="31" spans="1:5" ht="25.5">
      <c r="A31" s="35" t="s">
        <v>56</v>
      </c>
      <c r="E31" s="39" t="s">
        <v>2780</v>
      </c>
    </row>
    <row r="32" spans="1:5" ht="12.75">
      <c r="A32" s="35" t="s">
        <v>57</v>
      </c>
      <c r="E32" s="40" t="s">
        <v>5</v>
      </c>
    </row>
    <row r="33" spans="1:5" ht="12.75">
      <c r="A33" t="s">
        <v>58</v>
      </c>
      <c r="E33" s="39" t="s">
        <v>5</v>
      </c>
    </row>
    <row r="34" spans="1:16" ht="12.75">
      <c r="A34" t="s">
        <v>50</v>
      </c>
      <c s="34" t="s">
        <v>519</v>
      </c>
      <c s="34" t="s">
        <v>2781</v>
      </c>
      <c s="35" t="s">
        <v>5</v>
      </c>
      <c s="6" t="s">
        <v>2772</v>
      </c>
      <c s="36" t="s">
        <v>54</v>
      </c>
      <c s="37">
        <v>6</v>
      </c>
      <c s="36">
        <v>0</v>
      </c>
      <c s="36">
        <f>ROUND(G34*H34,6)</f>
      </c>
      <c r="L34" s="38">
        <v>0</v>
      </c>
      <c s="32">
        <f>ROUND(ROUND(L34,2)*ROUND(G34,3),2)</f>
      </c>
      <c s="36" t="s">
        <v>55</v>
      </c>
      <c>
        <f>(M34*21)/100</f>
      </c>
      <c t="s">
        <v>28</v>
      </c>
    </row>
    <row r="35" spans="1:5" ht="12.75">
      <c r="A35" s="35" t="s">
        <v>56</v>
      </c>
      <c r="E35" s="39" t="s">
        <v>2772</v>
      </c>
    </row>
    <row r="36" spans="1:5" ht="12.75">
      <c r="A36" s="35" t="s">
        <v>57</v>
      </c>
      <c r="E36" s="40" t="s">
        <v>5</v>
      </c>
    </row>
    <row r="37" spans="1:5" ht="12.75">
      <c r="A37" t="s">
        <v>58</v>
      </c>
      <c r="E37" s="39" t="s">
        <v>5</v>
      </c>
    </row>
    <row r="38" spans="1:16" ht="25.5">
      <c r="A38" t="s">
        <v>50</v>
      </c>
      <c s="34" t="s">
        <v>522</v>
      </c>
      <c s="34" t="s">
        <v>2782</v>
      </c>
      <c s="35" t="s">
        <v>5</v>
      </c>
      <c s="6" t="s">
        <v>2783</v>
      </c>
      <c s="36" t="s">
        <v>68</v>
      </c>
      <c s="37">
        <v>26.44</v>
      </c>
      <c s="36">
        <v>0</v>
      </c>
      <c s="36">
        <f>ROUND(G38*H38,6)</f>
      </c>
      <c r="L38" s="38">
        <v>0</v>
      </c>
      <c s="32">
        <f>ROUND(ROUND(L38,2)*ROUND(G38,3),2)</f>
      </c>
      <c s="36" t="s">
        <v>55</v>
      </c>
      <c>
        <f>(M38*21)/100</f>
      </c>
      <c t="s">
        <v>28</v>
      </c>
    </row>
    <row r="39" spans="1:5" ht="25.5">
      <c r="A39" s="35" t="s">
        <v>56</v>
      </c>
      <c r="E39" s="39" t="s">
        <v>2783</v>
      </c>
    </row>
    <row r="40" spans="1:5" ht="12.75">
      <c r="A40" s="35" t="s">
        <v>57</v>
      </c>
      <c r="E40" s="40" t="s">
        <v>5</v>
      </c>
    </row>
    <row r="41" spans="1:5" ht="12.75">
      <c r="A41" t="s">
        <v>58</v>
      </c>
      <c r="E41" s="39" t="s">
        <v>5</v>
      </c>
    </row>
    <row r="42" spans="1:16" ht="12.75">
      <c r="A42" t="s">
        <v>50</v>
      </c>
      <c s="34" t="s">
        <v>525</v>
      </c>
      <c s="34" t="s">
        <v>2784</v>
      </c>
      <c s="35" t="s">
        <v>5</v>
      </c>
      <c s="6" t="s">
        <v>2785</v>
      </c>
      <c s="36" t="s">
        <v>54</v>
      </c>
      <c s="37">
        <v>1</v>
      </c>
      <c s="36">
        <v>0</v>
      </c>
      <c s="36">
        <f>ROUND(G42*H42,6)</f>
      </c>
      <c r="L42" s="38">
        <v>0</v>
      </c>
      <c s="32">
        <f>ROUND(ROUND(L42,2)*ROUND(G42,3),2)</f>
      </c>
      <c s="36" t="s">
        <v>55</v>
      </c>
      <c>
        <f>(M42*21)/100</f>
      </c>
      <c t="s">
        <v>28</v>
      </c>
    </row>
    <row r="43" spans="1:5" ht="12.75">
      <c r="A43" s="35" t="s">
        <v>56</v>
      </c>
      <c r="E43" s="39" t="s">
        <v>2785</v>
      </c>
    </row>
    <row r="44" spans="1:5" ht="12.75">
      <c r="A44" s="35" t="s">
        <v>57</v>
      </c>
      <c r="E44" s="40" t="s">
        <v>5</v>
      </c>
    </row>
    <row r="45" spans="1:5" ht="12.75">
      <c r="A45" t="s">
        <v>58</v>
      </c>
      <c r="E45" s="39" t="s">
        <v>5</v>
      </c>
    </row>
    <row r="46" spans="1:16" ht="12.75">
      <c r="A46" t="s">
        <v>50</v>
      </c>
      <c s="34" t="s">
        <v>527</v>
      </c>
      <c s="34" t="s">
        <v>2786</v>
      </c>
      <c s="35" t="s">
        <v>5</v>
      </c>
      <c s="6" t="s">
        <v>2787</v>
      </c>
      <c s="36" t="s">
        <v>54</v>
      </c>
      <c s="37">
        <v>9</v>
      </c>
      <c s="36">
        <v>0</v>
      </c>
      <c s="36">
        <f>ROUND(G46*H46,6)</f>
      </c>
      <c r="L46" s="38">
        <v>0</v>
      </c>
      <c s="32">
        <f>ROUND(ROUND(L46,2)*ROUND(G46,3),2)</f>
      </c>
      <c s="36" t="s">
        <v>55</v>
      </c>
      <c>
        <f>(M46*21)/100</f>
      </c>
      <c t="s">
        <v>28</v>
      </c>
    </row>
    <row r="47" spans="1:5" ht="12.75">
      <c r="A47" s="35" t="s">
        <v>56</v>
      </c>
      <c r="E47" s="39" t="s">
        <v>2787</v>
      </c>
    </row>
    <row r="48" spans="1:5" ht="12.75">
      <c r="A48" s="35" t="s">
        <v>57</v>
      </c>
      <c r="E48" s="40" t="s">
        <v>5</v>
      </c>
    </row>
    <row r="49" spans="1:5" ht="12.75">
      <c r="A49" t="s">
        <v>58</v>
      </c>
      <c r="E49" s="39" t="s">
        <v>5</v>
      </c>
    </row>
    <row r="50" spans="1:16" ht="12.75">
      <c r="A50" t="s">
        <v>50</v>
      </c>
      <c s="34" t="s">
        <v>530</v>
      </c>
      <c s="34" t="s">
        <v>2788</v>
      </c>
      <c s="35" t="s">
        <v>5</v>
      </c>
      <c s="6" t="s">
        <v>2787</v>
      </c>
      <c s="36" t="s">
        <v>54</v>
      </c>
      <c s="37">
        <v>10</v>
      </c>
      <c s="36">
        <v>0</v>
      </c>
      <c s="36">
        <f>ROUND(G50*H50,6)</f>
      </c>
      <c r="L50" s="38">
        <v>0</v>
      </c>
      <c s="32">
        <f>ROUND(ROUND(L50,2)*ROUND(G50,3),2)</f>
      </c>
      <c s="36" t="s">
        <v>55</v>
      </c>
      <c>
        <f>(M50*21)/100</f>
      </c>
      <c t="s">
        <v>28</v>
      </c>
    </row>
    <row r="51" spans="1:5" ht="12.75">
      <c r="A51" s="35" t="s">
        <v>56</v>
      </c>
      <c r="E51" s="39" t="s">
        <v>2787</v>
      </c>
    </row>
    <row r="52" spans="1:5" ht="12.75">
      <c r="A52" s="35" t="s">
        <v>57</v>
      </c>
      <c r="E52" s="40" t="s">
        <v>5</v>
      </c>
    </row>
    <row r="53" spans="1:5" ht="12.75">
      <c r="A53" t="s">
        <v>58</v>
      </c>
      <c r="E53" s="39" t="s">
        <v>5</v>
      </c>
    </row>
    <row r="54" spans="1:16" ht="12.75">
      <c r="A54" t="s">
        <v>50</v>
      </c>
      <c s="34" t="s">
        <v>533</v>
      </c>
      <c s="34" t="s">
        <v>2789</v>
      </c>
      <c s="35" t="s">
        <v>5</v>
      </c>
      <c s="6" t="s">
        <v>2785</v>
      </c>
      <c s="36" t="s">
        <v>54</v>
      </c>
      <c s="37">
        <v>2</v>
      </c>
      <c s="36">
        <v>0</v>
      </c>
      <c s="36">
        <f>ROUND(G54*H54,6)</f>
      </c>
      <c r="L54" s="38">
        <v>0</v>
      </c>
      <c s="32">
        <f>ROUND(ROUND(L54,2)*ROUND(G54,3),2)</f>
      </c>
      <c s="36" t="s">
        <v>55</v>
      </c>
      <c>
        <f>(M54*21)/100</f>
      </c>
      <c t="s">
        <v>28</v>
      </c>
    </row>
    <row r="55" spans="1:5" ht="12.75">
      <c r="A55" s="35" t="s">
        <v>56</v>
      </c>
      <c r="E55" s="39" t="s">
        <v>2785</v>
      </c>
    </row>
    <row r="56" spans="1:5" ht="12.75">
      <c r="A56" s="35" t="s">
        <v>57</v>
      </c>
      <c r="E56" s="40" t="s">
        <v>5</v>
      </c>
    </row>
    <row r="57" spans="1:5" ht="12.75">
      <c r="A57" t="s">
        <v>58</v>
      </c>
      <c r="E57" s="39" t="s">
        <v>5</v>
      </c>
    </row>
    <row r="58" spans="1:16" ht="25.5">
      <c r="A58" t="s">
        <v>50</v>
      </c>
      <c s="34" t="s">
        <v>536</v>
      </c>
      <c s="34" t="s">
        <v>2790</v>
      </c>
      <c s="35" t="s">
        <v>5</v>
      </c>
      <c s="6" t="s">
        <v>2791</v>
      </c>
      <c s="36" t="s">
        <v>54</v>
      </c>
      <c s="37">
        <v>2</v>
      </c>
      <c s="36">
        <v>0</v>
      </c>
      <c s="36">
        <f>ROUND(G58*H58,6)</f>
      </c>
      <c r="L58" s="38">
        <v>0</v>
      </c>
      <c s="32">
        <f>ROUND(ROUND(L58,2)*ROUND(G58,3),2)</f>
      </c>
      <c s="36" t="s">
        <v>55</v>
      </c>
      <c>
        <f>(M58*21)/100</f>
      </c>
      <c t="s">
        <v>28</v>
      </c>
    </row>
    <row r="59" spans="1:5" ht="25.5">
      <c r="A59" s="35" t="s">
        <v>56</v>
      </c>
      <c r="E59" s="39" t="s">
        <v>2791</v>
      </c>
    </row>
    <row r="60" spans="1:5" ht="12.75">
      <c r="A60" s="35" t="s">
        <v>57</v>
      </c>
      <c r="E60" s="40" t="s">
        <v>5</v>
      </c>
    </row>
    <row r="61" spans="1:5" ht="12.75">
      <c r="A61" t="s">
        <v>58</v>
      </c>
      <c r="E61" s="39" t="s">
        <v>5</v>
      </c>
    </row>
    <row r="62" spans="1:16" ht="25.5">
      <c r="A62" t="s">
        <v>50</v>
      </c>
      <c s="34" t="s">
        <v>539</v>
      </c>
      <c s="34" t="s">
        <v>2792</v>
      </c>
      <c s="35" t="s">
        <v>5</v>
      </c>
      <c s="6" t="s">
        <v>2791</v>
      </c>
      <c s="36" t="s">
        <v>54</v>
      </c>
      <c s="37">
        <v>1</v>
      </c>
      <c s="36">
        <v>0</v>
      </c>
      <c s="36">
        <f>ROUND(G62*H62,6)</f>
      </c>
      <c r="L62" s="38">
        <v>0</v>
      </c>
      <c s="32">
        <f>ROUND(ROUND(L62,2)*ROUND(G62,3),2)</f>
      </c>
      <c s="36" t="s">
        <v>55</v>
      </c>
      <c>
        <f>(M62*21)/100</f>
      </c>
      <c t="s">
        <v>28</v>
      </c>
    </row>
    <row r="63" spans="1:5" ht="25.5">
      <c r="A63" s="35" t="s">
        <v>56</v>
      </c>
      <c r="E63" s="39" t="s">
        <v>2791</v>
      </c>
    </row>
    <row r="64" spans="1:5" ht="12.75">
      <c r="A64" s="35" t="s">
        <v>57</v>
      </c>
      <c r="E64" s="40" t="s">
        <v>5</v>
      </c>
    </row>
    <row r="65" spans="1:5" ht="12.75">
      <c r="A65" t="s">
        <v>58</v>
      </c>
      <c r="E65" s="39" t="s">
        <v>5</v>
      </c>
    </row>
    <row r="66" spans="1:16" ht="12.75">
      <c r="A66" t="s">
        <v>50</v>
      </c>
      <c s="34" t="s">
        <v>542</v>
      </c>
      <c s="34" t="s">
        <v>2793</v>
      </c>
      <c s="35" t="s">
        <v>5</v>
      </c>
      <c s="6" t="s">
        <v>2794</v>
      </c>
      <c s="36" t="s">
        <v>54</v>
      </c>
      <c s="37">
        <v>2</v>
      </c>
      <c s="36">
        <v>0</v>
      </c>
      <c s="36">
        <f>ROUND(G66*H66,6)</f>
      </c>
      <c r="L66" s="38">
        <v>0</v>
      </c>
      <c s="32">
        <f>ROUND(ROUND(L66,2)*ROUND(G66,3),2)</f>
      </c>
      <c s="36" t="s">
        <v>55</v>
      </c>
      <c>
        <f>(M66*21)/100</f>
      </c>
      <c t="s">
        <v>28</v>
      </c>
    </row>
    <row r="67" spans="1:5" ht="12.75">
      <c r="A67" s="35" t="s">
        <v>56</v>
      </c>
      <c r="E67" s="39" t="s">
        <v>2794</v>
      </c>
    </row>
    <row r="68" spans="1:5" ht="12.75">
      <c r="A68" s="35" t="s">
        <v>57</v>
      </c>
      <c r="E68" s="40" t="s">
        <v>5</v>
      </c>
    </row>
    <row r="69" spans="1:5" ht="12.75">
      <c r="A69" t="s">
        <v>58</v>
      </c>
      <c r="E69" s="39" t="s">
        <v>5</v>
      </c>
    </row>
    <row r="70" spans="1:16" ht="25.5">
      <c r="A70" t="s">
        <v>50</v>
      </c>
      <c s="34" t="s">
        <v>545</v>
      </c>
      <c s="34" t="s">
        <v>2795</v>
      </c>
      <c s="35" t="s">
        <v>5</v>
      </c>
      <c s="6" t="s">
        <v>2796</v>
      </c>
      <c s="36" t="s">
        <v>54</v>
      </c>
      <c s="37">
        <v>2</v>
      </c>
      <c s="36">
        <v>0</v>
      </c>
      <c s="36">
        <f>ROUND(G70*H70,6)</f>
      </c>
      <c r="L70" s="38">
        <v>0</v>
      </c>
      <c s="32">
        <f>ROUND(ROUND(L70,2)*ROUND(G70,3),2)</f>
      </c>
      <c s="36" t="s">
        <v>55</v>
      </c>
      <c>
        <f>(M70*21)/100</f>
      </c>
      <c t="s">
        <v>28</v>
      </c>
    </row>
    <row r="71" spans="1:5" ht="25.5">
      <c r="A71" s="35" t="s">
        <v>56</v>
      </c>
      <c r="E71" s="39" t="s">
        <v>2796</v>
      </c>
    </row>
    <row r="72" spans="1:5" ht="12.75">
      <c r="A72" s="35" t="s">
        <v>57</v>
      </c>
      <c r="E72" s="40" t="s">
        <v>5</v>
      </c>
    </row>
    <row r="73" spans="1:5" ht="12.75">
      <c r="A73" t="s">
        <v>58</v>
      </c>
      <c r="E73" s="39" t="s">
        <v>5</v>
      </c>
    </row>
    <row r="74" spans="1:16" ht="12.75">
      <c r="A74" t="s">
        <v>50</v>
      </c>
      <c s="34" t="s">
        <v>546</v>
      </c>
      <c s="34" t="s">
        <v>2797</v>
      </c>
      <c s="35" t="s">
        <v>5</v>
      </c>
      <c s="6" t="s">
        <v>2798</v>
      </c>
      <c s="36" t="s">
        <v>54</v>
      </c>
      <c s="37">
        <v>4</v>
      </c>
      <c s="36">
        <v>0</v>
      </c>
      <c s="36">
        <f>ROUND(G74*H74,6)</f>
      </c>
      <c r="L74" s="38">
        <v>0</v>
      </c>
      <c s="32">
        <f>ROUND(ROUND(L74,2)*ROUND(G74,3),2)</f>
      </c>
      <c s="36" t="s">
        <v>55</v>
      </c>
      <c>
        <f>(M74*21)/100</f>
      </c>
      <c t="s">
        <v>28</v>
      </c>
    </row>
    <row r="75" spans="1:5" ht="12.75">
      <c r="A75" s="35" t="s">
        <v>56</v>
      </c>
      <c r="E75" s="39" t="s">
        <v>2798</v>
      </c>
    </row>
    <row r="76" spans="1:5" ht="12.75">
      <c r="A76" s="35" t="s">
        <v>57</v>
      </c>
      <c r="E76" s="40" t="s">
        <v>5</v>
      </c>
    </row>
    <row r="77" spans="1:5" ht="12.75">
      <c r="A77" t="s">
        <v>58</v>
      </c>
      <c r="E77" s="39" t="s">
        <v>5</v>
      </c>
    </row>
    <row r="78" spans="1:16" ht="12.75">
      <c r="A78" t="s">
        <v>50</v>
      </c>
      <c s="34" t="s">
        <v>549</v>
      </c>
      <c s="34" t="s">
        <v>2799</v>
      </c>
      <c s="35" t="s">
        <v>5</v>
      </c>
      <c s="6" t="s">
        <v>2800</v>
      </c>
      <c s="36" t="s">
        <v>54</v>
      </c>
      <c s="37">
        <v>12</v>
      </c>
      <c s="36">
        <v>0</v>
      </c>
      <c s="36">
        <f>ROUND(G78*H78,6)</f>
      </c>
      <c r="L78" s="38">
        <v>0</v>
      </c>
      <c s="32">
        <f>ROUND(ROUND(L78,2)*ROUND(G78,3),2)</f>
      </c>
      <c s="36" t="s">
        <v>55</v>
      </c>
      <c>
        <f>(M78*21)/100</f>
      </c>
      <c t="s">
        <v>28</v>
      </c>
    </row>
    <row r="79" spans="1:5" ht="12.75">
      <c r="A79" s="35" t="s">
        <v>56</v>
      </c>
      <c r="E79" s="39" t="s">
        <v>2800</v>
      </c>
    </row>
    <row r="80" spans="1:5" ht="12.75">
      <c r="A80" s="35" t="s">
        <v>57</v>
      </c>
      <c r="E80" s="40" t="s">
        <v>5</v>
      </c>
    </row>
    <row r="81" spans="1:5" ht="12.75">
      <c r="A81" t="s">
        <v>58</v>
      </c>
      <c r="E81" s="39" t="s">
        <v>5</v>
      </c>
    </row>
    <row r="82" spans="1:16" ht="12.75">
      <c r="A82" t="s">
        <v>50</v>
      </c>
      <c s="34" t="s">
        <v>550</v>
      </c>
      <c s="34" t="s">
        <v>2801</v>
      </c>
      <c s="35" t="s">
        <v>5</v>
      </c>
      <c s="6" t="s">
        <v>2800</v>
      </c>
      <c s="36" t="s">
        <v>54</v>
      </c>
      <c s="37">
        <v>8</v>
      </c>
      <c s="36">
        <v>0</v>
      </c>
      <c s="36">
        <f>ROUND(G82*H82,6)</f>
      </c>
      <c r="L82" s="38">
        <v>0</v>
      </c>
      <c s="32">
        <f>ROUND(ROUND(L82,2)*ROUND(G82,3),2)</f>
      </c>
      <c s="36" t="s">
        <v>55</v>
      </c>
      <c>
        <f>(M82*21)/100</f>
      </c>
      <c t="s">
        <v>28</v>
      </c>
    </row>
    <row r="83" spans="1:5" ht="12.75">
      <c r="A83" s="35" t="s">
        <v>56</v>
      </c>
      <c r="E83" s="39" t="s">
        <v>2800</v>
      </c>
    </row>
    <row r="84" spans="1:5" ht="12.75">
      <c r="A84" s="35" t="s">
        <v>57</v>
      </c>
      <c r="E84" s="40" t="s">
        <v>5</v>
      </c>
    </row>
    <row r="85" spans="1:5" ht="12.75">
      <c r="A85" t="s">
        <v>58</v>
      </c>
      <c r="E85" s="39" t="s">
        <v>5</v>
      </c>
    </row>
    <row r="86" spans="1:16" ht="12.75">
      <c r="A86" t="s">
        <v>50</v>
      </c>
      <c s="34" t="s">
        <v>553</v>
      </c>
      <c s="34" t="s">
        <v>2802</v>
      </c>
      <c s="35" t="s">
        <v>5</v>
      </c>
      <c s="6" t="s">
        <v>2803</v>
      </c>
      <c s="36" t="s">
        <v>54</v>
      </c>
      <c s="37">
        <v>1</v>
      </c>
      <c s="36">
        <v>0</v>
      </c>
      <c s="36">
        <f>ROUND(G86*H86,6)</f>
      </c>
      <c r="L86" s="38">
        <v>0</v>
      </c>
      <c s="32">
        <f>ROUND(ROUND(L86,2)*ROUND(G86,3),2)</f>
      </c>
      <c s="36" t="s">
        <v>55</v>
      </c>
      <c>
        <f>(M86*21)/100</f>
      </c>
      <c t="s">
        <v>28</v>
      </c>
    </row>
    <row r="87" spans="1:5" ht="12.75">
      <c r="A87" s="35" t="s">
        <v>56</v>
      </c>
      <c r="E87" s="39" t="s">
        <v>2803</v>
      </c>
    </row>
    <row r="88" spans="1:5" ht="12.75">
      <c r="A88" s="35" t="s">
        <v>57</v>
      </c>
      <c r="E88" s="40" t="s">
        <v>5</v>
      </c>
    </row>
    <row r="89" spans="1:5" ht="12.75">
      <c r="A89" t="s">
        <v>58</v>
      </c>
      <c r="E89" s="39" t="s">
        <v>5</v>
      </c>
    </row>
    <row r="90" spans="1:16" ht="12.75">
      <c r="A90" t="s">
        <v>50</v>
      </c>
      <c s="34" t="s">
        <v>554</v>
      </c>
      <c s="34" t="s">
        <v>2804</v>
      </c>
      <c s="35" t="s">
        <v>5</v>
      </c>
      <c s="6" t="s">
        <v>2803</v>
      </c>
      <c s="36" t="s">
        <v>54</v>
      </c>
      <c s="37">
        <v>8</v>
      </c>
      <c s="36">
        <v>0</v>
      </c>
      <c s="36">
        <f>ROUND(G90*H90,6)</f>
      </c>
      <c r="L90" s="38">
        <v>0</v>
      </c>
      <c s="32">
        <f>ROUND(ROUND(L90,2)*ROUND(G90,3),2)</f>
      </c>
      <c s="36" t="s">
        <v>55</v>
      </c>
      <c>
        <f>(M90*21)/100</f>
      </c>
      <c t="s">
        <v>28</v>
      </c>
    </row>
    <row r="91" spans="1:5" ht="12.75">
      <c r="A91" s="35" t="s">
        <v>56</v>
      </c>
      <c r="E91" s="39" t="s">
        <v>2803</v>
      </c>
    </row>
    <row r="92" spans="1:5" ht="12.75">
      <c r="A92" s="35" t="s">
        <v>57</v>
      </c>
      <c r="E92" s="40" t="s">
        <v>5</v>
      </c>
    </row>
    <row r="93" spans="1:5" ht="12.75">
      <c r="A93" t="s">
        <v>58</v>
      </c>
      <c r="E93" s="39" t="s">
        <v>5</v>
      </c>
    </row>
    <row r="94" spans="1:16" ht="12.75">
      <c r="A94" t="s">
        <v>50</v>
      </c>
      <c s="34" t="s">
        <v>557</v>
      </c>
      <c s="34" t="s">
        <v>2805</v>
      </c>
      <c s="35" t="s">
        <v>5</v>
      </c>
      <c s="6" t="s">
        <v>2806</v>
      </c>
      <c s="36" t="s">
        <v>54</v>
      </c>
      <c s="37">
        <v>12</v>
      </c>
      <c s="36">
        <v>0</v>
      </c>
      <c s="36">
        <f>ROUND(G94*H94,6)</f>
      </c>
      <c r="L94" s="38">
        <v>0</v>
      </c>
      <c s="32">
        <f>ROUND(ROUND(L94,2)*ROUND(G94,3),2)</f>
      </c>
      <c s="36" t="s">
        <v>55</v>
      </c>
      <c>
        <f>(M94*21)/100</f>
      </c>
      <c t="s">
        <v>28</v>
      </c>
    </row>
    <row r="95" spans="1:5" ht="12.75">
      <c r="A95" s="35" t="s">
        <v>56</v>
      </c>
      <c r="E95" s="39" t="s">
        <v>2806</v>
      </c>
    </row>
    <row r="96" spans="1:5" ht="12.75">
      <c r="A96" s="35" t="s">
        <v>57</v>
      </c>
      <c r="E96" s="40" t="s">
        <v>5</v>
      </c>
    </row>
    <row r="97" spans="1:5" ht="12.75">
      <c r="A97" t="s">
        <v>58</v>
      </c>
      <c r="E97" s="39" t="s">
        <v>5</v>
      </c>
    </row>
    <row r="98" spans="1:16" ht="12.75">
      <c r="A98" t="s">
        <v>50</v>
      </c>
      <c s="34" t="s">
        <v>558</v>
      </c>
      <c s="34" t="s">
        <v>2807</v>
      </c>
      <c s="35" t="s">
        <v>5</v>
      </c>
      <c s="6" t="s">
        <v>2798</v>
      </c>
      <c s="36" t="s">
        <v>54</v>
      </c>
      <c s="37">
        <v>10</v>
      </c>
      <c s="36">
        <v>0</v>
      </c>
      <c s="36">
        <f>ROUND(G98*H98,6)</f>
      </c>
      <c r="L98" s="38">
        <v>0</v>
      </c>
      <c s="32">
        <f>ROUND(ROUND(L98,2)*ROUND(G98,3),2)</f>
      </c>
      <c s="36" t="s">
        <v>55</v>
      </c>
      <c>
        <f>(M98*21)/100</f>
      </c>
      <c t="s">
        <v>28</v>
      </c>
    </row>
    <row r="99" spans="1:5" ht="12.75">
      <c r="A99" s="35" t="s">
        <v>56</v>
      </c>
      <c r="E99" s="39" t="s">
        <v>2798</v>
      </c>
    </row>
    <row r="100" spans="1:5" ht="12.75">
      <c r="A100" s="35" t="s">
        <v>57</v>
      </c>
      <c r="E100" s="40" t="s">
        <v>5</v>
      </c>
    </row>
    <row r="101" spans="1:5" ht="12.75">
      <c r="A101" t="s">
        <v>58</v>
      </c>
      <c r="E101" s="39" t="s">
        <v>5</v>
      </c>
    </row>
    <row r="102" spans="1:16" ht="25.5">
      <c r="A102" t="s">
        <v>50</v>
      </c>
      <c s="34" t="s">
        <v>561</v>
      </c>
      <c s="34" t="s">
        <v>2808</v>
      </c>
      <c s="35" t="s">
        <v>5</v>
      </c>
      <c s="6" t="s">
        <v>2809</v>
      </c>
      <c s="36" t="s">
        <v>54</v>
      </c>
      <c s="37">
        <v>52</v>
      </c>
      <c s="36">
        <v>0</v>
      </c>
      <c s="36">
        <f>ROUND(G102*H102,6)</f>
      </c>
      <c r="L102" s="38">
        <v>0</v>
      </c>
      <c s="32">
        <f>ROUND(ROUND(L102,2)*ROUND(G102,3),2)</f>
      </c>
      <c s="36" t="s">
        <v>55</v>
      </c>
      <c>
        <f>(M102*21)/100</f>
      </c>
      <c t="s">
        <v>28</v>
      </c>
    </row>
    <row r="103" spans="1:5" ht="25.5">
      <c r="A103" s="35" t="s">
        <v>56</v>
      </c>
      <c r="E103" s="39" t="s">
        <v>2809</v>
      </c>
    </row>
    <row r="104" spans="1:5" ht="12.75">
      <c r="A104" s="35" t="s">
        <v>57</v>
      </c>
      <c r="E104" s="40" t="s">
        <v>5</v>
      </c>
    </row>
    <row r="105" spans="1:5" ht="12.75">
      <c r="A105" t="s">
        <v>58</v>
      </c>
      <c r="E105" s="39" t="s">
        <v>5</v>
      </c>
    </row>
    <row r="106" spans="1:16" ht="25.5">
      <c r="A106" t="s">
        <v>50</v>
      </c>
      <c s="34" t="s">
        <v>562</v>
      </c>
      <c s="34" t="s">
        <v>2810</v>
      </c>
      <c s="35" t="s">
        <v>5</v>
      </c>
      <c s="6" t="s">
        <v>2811</v>
      </c>
      <c s="36" t="s">
        <v>54</v>
      </c>
      <c s="37">
        <v>55</v>
      </c>
      <c s="36">
        <v>0</v>
      </c>
      <c s="36">
        <f>ROUND(G106*H106,6)</f>
      </c>
      <c r="L106" s="38">
        <v>0</v>
      </c>
      <c s="32">
        <f>ROUND(ROUND(L106,2)*ROUND(G106,3),2)</f>
      </c>
      <c s="36" t="s">
        <v>761</v>
      </c>
      <c>
        <f>(M106*21)/100</f>
      </c>
      <c t="s">
        <v>28</v>
      </c>
    </row>
    <row r="107" spans="1:5" ht="25.5">
      <c r="A107" s="35" t="s">
        <v>56</v>
      </c>
      <c r="E107" s="39" t="s">
        <v>2811</v>
      </c>
    </row>
    <row r="108" spans="1:5" ht="12.75">
      <c r="A108" s="35" t="s">
        <v>57</v>
      </c>
      <c r="E108" s="40" t="s">
        <v>5</v>
      </c>
    </row>
    <row r="109" spans="1:5" ht="12.75">
      <c r="A109" t="s">
        <v>58</v>
      </c>
      <c r="E109" s="39" t="s">
        <v>5</v>
      </c>
    </row>
    <row r="110" spans="1:16" ht="25.5">
      <c r="A110" t="s">
        <v>50</v>
      </c>
      <c s="34" t="s">
        <v>565</v>
      </c>
      <c s="34" t="s">
        <v>2812</v>
      </c>
      <c s="35" t="s">
        <v>5</v>
      </c>
      <c s="6" t="s">
        <v>2813</v>
      </c>
      <c s="36" t="s">
        <v>54</v>
      </c>
      <c s="37">
        <v>26</v>
      </c>
      <c s="36">
        <v>0</v>
      </c>
      <c s="36">
        <f>ROUND(G110*H110,6)</f>
      </c>
      <c r="L110" s="38">
        <v>0</v>
      </c>
      <c s="32">
        <f>ROUND(ROUND(L110,2)*ROUND(G110,3),2)</f>
      </c>
      <c s="36" t="s">
        <v>761</v>
      </c>
      <c>
        <f>(M110*21)/100</f>
      </c>
      <c t="s">
        <v>28</v>
      </c>
    </row>
    <row r="111" spans="1:5" ht="25.5">
      <c r="A111" s="35" t="s">
        <v>56</v>
      </c>
      <c r="E111" s="39" t="s">
        <v>2813</v>
      </c>
    </row>
    <row r="112" spans="1:5" ht="12.75">
      <c r="A112" s="35" t="s">
        <v>57</v>
      </c>
      <c r="E112" s="40" t="s">
        <v>5</v>
      </c>
    </row>
    <row r="113" spans="1:5" ht="12.75">
      <c r="A113" t="s">
        <v>58</v>
      </c>
      <c r="E113" s="39" t="s">
        <v>5</v>
      </c>
    </row>
    <row r="114" spans="1:16" ht="12.75">
      <c r="A114" t="s">
        <v>50</v>
      </c>
      <c s="34" t="s">
        <v>568</v>
      </c>
      <c s="34" t="s">
        <v>2814</v>
      </c>
      <c s="35" t="s">
        <v>5</v>
      </c>
      <c s="6" t="s">
        <v>2815</v>
      </c>
      <c s="36" t="s">
        <v>68</v>
      </c>
      <c s="37">
        <v>26.44</v>
      </c>
      <c s="36">
        <v>0</v>
      </c>
      <c s="36">
        <f>ROUND(G114*H114,6)</f>
      </c>
      <c r="L114" s="38">
        <v>0</v>
      </c>
      <c s="32">
        <f>ROUND(ROUND(L114,2)*ROUND(G114,3),2)</f>
      </c>
      <c s="36" t="s">
        <v>761</v>
      </c>
      <c>
        <f>(M114*21)/100</f>
      </c>
      <c t="s">
        <v>28</v>
      </c>
    </row>
    <row r="115" spans="1:5" ht="25.5">
      <c r="A115" s="35" t="s">
        <v>56</v>
      </c>
      <c r="E115" s="39" t="s">
        <v>2816</v>
      </c>
    </row>
    <row r="116" spans="1:5" ht="12.75">
      <c r="A116" s="35" t="s">
        <v>57</v>
      </c>
      <c r="E116" s="40" t="s">
        <v>5</v>
      </c>
    </row>
    <row r="117" spans="1:5" ht="12.75">
      <c r="A117" t="s">
        <v>58</v>
      </c>
      <c r="E117" s="39" t="s">
        <v>5</v>
      </c>
    </row>
    <row r="118" spans="1:13" ht="12.75">
      <c r="A118" t="s">
        <v>47</v>
      </c>
      <c r="C118" s="31" t="s">
        <v>2817</v>
      </c>
      <c r="E118" s="33" t="s">
        <v>2818</v>
      </c>
      <c r="J118" s="32">
        <f>0</f>
      </c>
      <c s="32">
        <f>0</f>
      </c>
      <c s="32">
        <f>0+L119+L123+L127+L131+L135+L139+L143+L147+L151</f>
      </c>
      <c s="32">
        <f>0+M119+M123+M127+M131+M135+M139+M143+M147+M151</f>
      </c>
    </row>
    <row r="119" spans="1:16" ht="25.5">
      <c r="A119" t="s">
        <v>50</v>
      </c>
      <c s="34" t="s">
        <v>571</v>
      </c>
      <c s="34" t="s">
        <v>2819</v>
      </c>
      <c s="35" t="s">
        <v>5</v>
      </c>
      <c s="6" t="s">
        <v>2820</v>
      </c>
      <c s="36" t="s">
        <v>68</v>
      </c>
      <c s="37">
        <v>390</v>
      </c>
      <c s="36">
        <v>0</v>
      </c>
      <c s="36">
        <f>ROUND(G119*H119,6)</f>
      </c>
      <c r="L119" s="38">
        <v>0</v>
      </c>
      <c s="32">
        <f>ROUND(ROUND(L119,2)*ROUND(G119,3),2)</f>
      </c>
      <c s="36" t="s">
        <v>761</v>
      </c>
      <c>
        <f>(M119*21)/100</f>
      </c>
      <c t="s">
        <v>28</v>
      </c>
    </row>
    <row r="120" spans="1:5" ht="51">
      <c r="A120" s="35" t="s">
        <v>56</v>
      </c>
      <c r="E120" s="39" t="s">
        <v>2821</v>
      </c>
    </row>
    <row r="121" spans="1:5" ht="12.75">
      <c r="A121" s="35" t="s">
        <v>57</v>
      </c>
      <c r="E121" s="40" t="s">
        <v>2822</v>
      </c>
    </row>
    <row r="122" spans="1:5" ht="12.75">
      <c r="A122" t="s">
        <v>58</v>
      </c>
      <c r="E122" s="39" t="s">
        <v>5</v>
      </c>
    </row>
    <row r="123" spans="1:16" ht="12.75">
      <c r="A123" t="s">
        <v>50</v>
      </c>
      <c s="34" t="s">
        <v>574</v>
      </c>
      <c s="34" t="s">
        <v>1246</v>
      </c>
      <c s="35" t="s">
        <v>5</v>
      </c>
      <c s="6" t="s">
        <v>1247</v>
      </c>
      <c s="36" t="s">
        <v>68</v>
      </c>
      <c s="37">
        <v>160</v>
      </c>
      <c s="36">
        <v>5E-05</v>
      </c>
      <c s="36">
        <f>ROUND(G123*H123,6)</f>
      </c>
      <c r="L123" s="38">
        <v>0</v>
      </c>
      <c s="32">
        <f>ROUND(ROUND(L123,2)*ROUND(G123,3),2)</f>
      </c>
      <c s="36" t="s">
        <v>55</v>
      </c>
      <c>
        <f>(M123*21)/100</f>
      </c>
      <c t="s">
        <v>28</v>
      </c>
    </row>
    <row r="124" spans="1:5" ht="12.75">
      <c r="A124" s="35" t="s">
        <v>56</v>
      </c>
      <c r="E124" s="39" t="s">
        <v>1247</v>
      </c>
    </row>
    <row r="125" spans="1:5" ht="12.75">
      <c r="A125" s="35" t="s">
        <v>57</v>
      </c>
      <c r="E125" s="40" t="s">
        <v>5</v>
      </c>
    </row>
    <row r="126" spans="1:5" ht="12.75">
      <c r="A126" t="s">
        <v>58</v>
      </c>
      <c r="E126" s="39" t="s">
        <v>5</v>
      </c>
    </row>
    <row r="127" spans="1:16" ht="12.75">
      <c r="A127" t="s">
        <v>50</v>
      </c>
      <c s="34" t="s">
        <v>577</v>
      </c>
      <c s="34" t="s">
        <v>2823</v>
      </c>
      <c s="35" t="s">
        <v>5</v>
      </c>
      <c s="6" t="s">
        <v>2824</v>
      </c>
      <c s="36" t="s">
        <v>68</v>
      </c>
      <c s="37">
        <v>120</v>
      </c>
      <c s="36">
        <v>7E-05</v>
      </c>
      <c s="36">
        <f>ROUND(G127*H127,6)</f>
      </c>
      <c r="L127" s="38">
        <v>0</v>
      </c>
      <c s="32">
        <f>ROUND(ROUND(L127,2)*ROUND(G127,3),2)</f>
      </c>
      <c s="36" t="s">
        <v>55</v>
      </c>
      <c>
        <f>(M127*21)/100</f>
      </c>
      <c t="s">
        <v>28</v>
      </c>
    </row>
    <row r="128" spans="1:5" ht="12.75">
      <c r="A128" s="35" t="s">
        <v>56</v>
      </c>
      <c r="E128" s="39" t="s">
        <v>2824</v>
      </c>
    </row>
    <row r="129" spans="1:5" ht="12.75">
      <c r="A129" s="35" t="s">
        <v>57</v>
      </c>
      <c r="E129" s="40" t="s">
        <v>5</v>
      </c>
    </row>
    <row r="130" spans="1:5" ht="12.75">
      <c r="A130" t="s">
        <v>58</v>
      </c>
      <c r="E130" s="39" t="s">
        <v>5</v>
      </c>
    </row>
    <row r="131" spans="1:16" ht="12.75">
      <c r="A131" t="s">
        <v>50</v>
      </c>
      <c s="34" t="s">
        <v>580</v>
      </c>
      <c s="34" t="s">
        <v>2825</v>
      </c>
      <c s="35" t="s">
        <v>5</v>
      </c>
      <c s="6" t="s">
        <v>2826</v>
      </c>
      <c s="36" t="s">
        <v>68</v>
      </c>
      <c s="37">
        <v>60</v>
      </c>
      <c s="36">
        <v>0.00011</v>
      </c>
      <c s="36">
        <f>ROUND(G131*H131,6)</f>
      </c>
      <c r="L131" s="38">
        <v>0</v>
      </c>
      <c s="32">
        <f>ROUND(ROUND(L131,2)*ROUND(G131,3),2)</f>
      </c>
      <c s="36" t="s">
        <v>761</v>
      </c>
      <c>
        <f>(M131*21)/100</f>
      </c>
      <c t="s">
        <v>28</v>
      </c>
    </row>
    <row r="132" spans="1:5" ht="12.75">
      <c r="A132" s="35" t="s">
        <v>56</v>
      </c>
      <c r="E132" s="39" t="s">
        <v>2826</v>
      </c>
    </row>
    <row r="133" spans="1:5" ht="12.75">
      <c r="A133" s="35" t="s">
        <v>57</v>
      </c>
      <c r="E133" s="40" t="s">
        <v>5</v>
      </c>
    </row>
    <row r="134" spans="1:5" ht="12.75">
      <c r="A134" t="s">
        <v>58</v>
      </c>
      <c r="E134" s="39" t="s">
        <v>5</v>
      </c>
    </row>
    <row r="135" spans="1:16" ht="12.75">
      <c r="A135" t="s">
        <v>50</v>
      </c>
      <c s="34" t="s">
        <v>583</v>
      </c>
      <c s="34" t="s">
        <v>2827</v>
      </c>
      <c s="35" t="s">
        <v>5</v>
      </c>
      <c s="6" t="s">
        <v>2828</v>
      </c>
      <c s="36" t="s">
        <v>68</v>
      </c>
      <c s="37">
        <v>50</v>
      </c>
      <c s="36">
        <v>0.00018</v>
      </c>
      <c s="36">
        <f>ROUND(G135*H135,6)</f>
      </c>
      <c r="L135" s="38">
        <v>0</v>
      </c>
      <c s="32">
        <f>ROUND(ROUND(L135,2)*ROUND(G135,3),2)</f>
      </c>
      <c s="36" t="s">
        <v>761</v>
      </c>
      <c>
        <f>(M135*21)/100</f>
      </c>
      <c t="s">
        <v>28</v>
      </c>
    </row>
    <row r="136" spans="1:5" ht="12.75">
      <c r="A136" s="35" t="s">
        <v>56</v>
      </c>
      <c r="E136" s="39" t="s">
        <v>2828</v>
      </c>
    </row>
    <row r="137" spans="1:5" ht="12.75">
      <c r="A137" s="35" t="s">
        <v>57</v>
      </c>
      <c r="E137" s="40" t="s">
        <v>5</v>
      </c>
    </row>
    <row r="138" spans="1:5" ht="12.75">
      <c r="A138" t="s">
        <v>58</v>
      </c>
      <c r="E138" s="39" t="s">
        <v>5</v>
      </c>
    </row>
    <row r="139" spans="1:16" ht="25.5">
      <c r="A139" t="s">
        <v>50</v>
      </c>
      <c s="34" t="s">
        <v>586</v>
      </c>
      <c s="34" t="s">
        <v>2829</v>
      </c>
      <c s="35" t="s">
        <v>5</v>
      </c>
      <c s="6" t="s">
        <v>2830</v>
      </c>
      <c s="36" t="s">
        <v>54</v>
      </c>
      <c s="37">
        <v>3</v>
      </c>
      <c s="36">
        <v>0</v>
      </c>
      <c s="36">
        <f>ROUND(G139*H139,6)</f>
      </c>
      <c r="L139" s="38">
        <v>0</v>
      </c>
      <c s="32">
        <f>ROUND(ROUND(L139,2)*ROUND(G139,3),2)</f>
      </c>
      <c s="36" t="s">
        <v>761</v>
      </c>
      <c>
        <f>(M139*21)/100</f>
      </c>
      <c t="s">
        <v>28</v>
      </c>
    </row>
    <row r="140" spans="1:5" ht="25.5">
      <c r="A140" s="35" t="s">
        <v>56</v>
      </c>
      <c r="E140" s="39" t="s">
        <v>2830</v>
      </c>
    </row>
    <row r="141" spans="1:5" ht="12.75">
      <c r="A141" s="35" t="s">
        <v>57</v>
      </c>
      <c r="E141" s="40" t="s">
        <v>5</v>
      </c>
    </row>
    <row r="142" spans="1:5" ht="12.75">
      <c r="A142" t="s">
        <v>58</v>
      </c>
      <c r="E142" s="39" t="s">
        <v>5</v>
      </c>
    </row>
    <row r="143" spans="1:16" ht="12.75">
      <c r="A143" t="s">
        <v>50</v>
      </c>
      <c s="34" t="s">
        <v>588</v>
      </c>
      <c s="34" t="s">
        <v>2831</v>
      </c>
      <c s="35" t="s">
        <v>5</v>
      </c>
      <c s="6" t="s">
        <v>2832</v>
      </c>
      <c s="36" t="s">
        <v>54</v>
      </c>
      <c s="37">
        <v>3</v>
      </c>
      <c s="36">
        <v>8E-05</v>
      </c>
      <c s="36">
        <f>ROUND(G143*H143,6)</f>
      </c>
      <c r="L143" s="38">
        <v>0</v>
      </c>
      <c s="32">
        <f>ROUND(ROUND(L143,2)*ROUND(G143,3),2)</f>
      </c>
      <c s="36" t="s">
        <v>761</v>
      </c>
      <c>
        <f>(M143*21)/100</f>
      </c>
      <c t="s">
        <v>28</v>
      </c>
    </row>
    <row r="144" spans="1:5" ht="12.75">
      <c r="A144" s="35" t="s">
        <v>56</v>
      </c>
      <c r="E144" s="39" t="s">
        <v>2832</v>
      </c>
    </row>
    <row r="145" spans="1:5" ht="12.75">
      <c r="A145" s="35" t="s">
        <v>57</v>
      </c>
      <c r="E145" s="40" t="s">
        <v>5</v>
      </c>
    </row>
    <row r="146" spans="1:5" ht="12.75">
      <c r="A146" t="s">
        <v>58</v>
      </c>
      <c r="E146" s="39" t="s">
        <v>5</v>
      </c>
    </row>
    <row r="147" spans="1:16" ht="12.75">
      <c r="A147" t="s">
        <v>50</v>
      </c>
      <c s="34" t="s">
        <v>591</v>
      </c>
      <c s="34" t="s">
        <v>2833</v>
      </c>
      <c s="35" t="s">
        <v>5</v>
      </c>
      <c s="6" t="s">
        <v>2834</v>
      </c>
      <c s="36" t="s">
        <v>54</v>
      </c>
      <c s="37">
        <v>3</v>
      </c>
      <c s="36">
        <v>0</v>
      </c>
      <c s="36">
        <f>ROUND(G147*H147,6)</f>
      </c>
      <c r="L147" s="38">
        <v>0</v>
      </c>
      <c s="32">
        <f>ROUND(ROUND(L147,2)*ROUND(G147,3),2)</f>
      </c>
      <c s="36" t="s">
        <v>761</v>
      </c>
      <c>
        <f>(M147*21)/100</f>
      </c>
      <c t="s">
        <v>28</v>
      </c>
    </row>
    <row r="148" spans="1:5" ht="12.75">
      <c r="A148" s="35" t="s">
        <v>56</v>
      </c>
      <c r="E148" s="39" t="s">
        <v>2834</v>
      </c>
    </row>
    <row r="149" spans="1:5" ht="12.75">
      <c r="A149" s="35" t="s">
        <v>57</v>
      </c>
      <c r="E149" s="40" t="s">
        <v>5</v>
      </c>
    </row>
    <row r="150" spans="1:5" ht="12.75">
      <c r="A150" t="s">
        <v>58</v>
      </c>
      <c r="E150" s="39" t="s">
        <v>5</v>
      </c>
    </row>
    <row r="151" spans="1:16" ht="12.75">
      <c r="A151" t="s">
        <v>50</v>
      </c>
      <c s="34" t="s">
        <v>595</v>
      </c>
      <c s="34" t="s">
        <v>2835</v>
      </c>
      <c s="35" t="s">
        <v>5</v>
      </c>
      <c s="6" t="s">
        <v>2836</v>
      </c>
      <c s="36" t="s">
        <v>54</v>
      </c>
      <c s="37">
        <v>3</v>
      </c>
      <c s="36">
        <v>1E-05</v>
      </c>
      <c s="36">
        <f>ROUND(G151*H151,6)</f>
      </c>
      <c r="L151" s="38">
        <v>0</v>
      </c>
      <c s="32">
        <f>ROUND(ROUND(L151,2)*ROUND(G151,3),2)</f>
      </c>
      <c s="36" t="s">
        <v>55</v>
      </c>
      <c>
        <f>(M151*21)/100</f>
      </c>
      <c t="s">
        <v>28</v>
      </c>
    </row>
    <row r="152" spans="1:5" ht="12.75">
      <c r="A152" s="35" t="s">
        <v>56</v>
      </c>
      <c r="E152" s="39" t="s">
        <v>2836</v>
      </c>
    </row>
    <row r="153" spans="1:5" ht="12.75">
      <c r="A153" s="35" t="s">
        <v>57</v>
      </c>
      <c r="E153" s="40" t="s">
        <v>5</v>
      </c>
    </row>
    <row r="154" spans="1:5" ht="12.75">
      <c r="A154" t="s">
        <v>58</v>
      </c>
      <c r="E154" s="39" t="s">
        <v>5</v>
      </c>
    </row>
    <row r="155" spans="1:13" ht="12.75">
      <c r="A155" t="s">
        <v>47</v>
      </c>
      <c r="C155" s="31" t="s">
        <v>1248</v>
      </c>
      <c r="E155" s="33" t="s">
        <v>1249</v>
      </c>
      <c r="J155" s="32">
        <f>0</f>
      </c>
      <c s="32">
        <f>0</f>
      </c>
      <c s="32">
        <f>0+L156+L160+L164+L168+L172+L176+L180+L184+L188+L192+L196+L200+L204+L208+L212+L216+L220+L224+L228+L232+L236+L240+L244+L248+L252+L256+L260+L264+L268+L272+L276+L280+L284+L288+L292+L296+L300+L304+L308+L312+L316+L320+L324+L328+L332+L336+L340+L344+L348+L352+L356+L360+L364+L368+L372+L376+L380+L384+L388+L392+L396+L400+L404+L408+L412</f>
      </c>
      <c s="32">
        <f>0+M156+M160+M164+M168+M172+M176+M180+M184+M188+M192+M196+M200+M204+M208+M212+M216+M220+M224+M228+M232+M236+M240+M244+M248+M252+M256+M260+M264+M268+M272+M276+M280+M284+M288+M292+M296+M300+M304+M308+M312+M316+M320+M324+M328+M332+M336+M340+M344+M348+M352+M356+M360+M364+M368+M372+M376+M380+M384+M388+M392+M396+M400+M404+M408+M412</f>
      </c>
    </row>
    <row r="156" spans="1:16" ht="12.75">
      <c r="A156" t="s">
        <v>50</v>
      </c>
      <c s="34" t="s">
        <v>598</v>
      </c>
      <c s="34" t="s">
        <v>2837</v>
      </c>
      <c s="35" t="s">
        <v>5</v>
      </c>
      <c s="6" t="s">
        <v>2838</v>
      </c>
      <c s="36" t="s">
        <v>54</v>
      </c>
      <c s="37">
        <v>1</v>
      </c>
      <c s="36">
        <v>0</v>
      </c>
      <c s="36">
        <f>ROUND(G156*H156,6)</f>
      </c>
      <c r="L156" s="38">
        <v>0</v>
      </c>
      <c s="32">
        <f>ROUND(ROUND(L156,2)*ROUND(G156,3),2)</f>
      </c>
      <c s="36" t="s">
        <v>55</v>
      </c>
      <c>
        <f>(M156*21)/100</f>
      </c>
      <c t="s">
        <v>28</v>
      </c>
    </row>
    <row r="157" spans="1:5" ht="12.75">
      <c r="A157" s="35" t="s">
        <v>56</v>
      </c>
      <c r="E157" s="39" t="s">
        <v>2838</v>
      </c>
    </row>
    <row r="158" spans="1:5" ht="12.75">
      <c r="A158" s="35" t="s">
        <v>57</v>
      </c>
      <c r="E158" s="40" t="s">
        <v>5</v>
      </c>
    </row>
    <row r="159" spans="1:5" ht="12.75">
      <c r="A159" t="s">
        <v>58</v>
      </c>
      <c r="E159" s="39" t="s">
        <v>5</v>
      </c>
    </row>
    <row r="160" spans="1:16" ht="12.75">
      <c r="A160" t="s">
        <v>50</v>
      </c>
      <c s="34" t="s">
        <v>601</v>
      </c>
      <c s="34" t="s">
        <v>2839</v>
      </c>
      <c s="35" t="s">
        <v>5</v>
      </c>
      <c s="6" t="s">
        <v>2840</v>
      </c>
      <c s="36" t="s">
        <v>54</v>
      </c>
      <c s="37">
        <v>1</v>
      </c>
      <c s="36">
        <v>0</v>
      </c>
      <c s="36">
        <f>ROUND(G160*H160,6)</f>
      </c>
      <c r="L160" s="38">
        <v>0</v>
      </c>
      <c s="32">
        <f>ROUND(ROUND(L160,2)*ROUND(G160,3),2)</f>
      </c>
      <c s="36" t="s">
        <v>55</v>
      </c>
      <c>
        <f>(M160*21)/100</f>
      </c>
      <c t="s">
        <v>28</v>
      </c>
    </row>
    <row r="161" spans="1:5" ht="12.75">
      <c r="A161" s="35" t="s">
        <v>56</v>
      </c>
      <c r="E161" s="39" t="s">
        <v>2840</v>
      </c>
    </row>
    <row r="162" spans="1:5" ht="12.75">
      <c r="A162" s="35" t="s">
        <v>57</v>
      </c>
      <c r="E162" s="40" t="s">
        <v>5</v>
      </c>
    </row>
    <row r="163" spans="1:5" ht="12.75">
      <c r="A163" t="s">
        <v>58</v>
      </c>
      <c r="E163" s="39" t="s">
        <v>5</v>
      </c>
    </row>
    <row r="164" spans="1:16" ht="12.75">
      <c r="A164" t="s">
        <v>50</v>
      </c>
      <c s="34" t="s">
        <v>604</v>
      </c>
      <c s="34" t="s">
        <v>2841</v>
      </c>
      <c s="35" t="s">
        <v>5</v>
      </c>
      <c s="6" t="s">
        <v>2842</v>
      </c>
      <c s="36" t="s">
        <v>54</v>
      </c>
      <c s="37">
        <v>3</v>
      </c>
      <c s="36">
        <v>0</v>
      </c>
      <c s="36">
        <f>ROUND(G164*H164,6)</f>
      </c>
      <c r="L164" s="38">
        <v>0</v>
      </c>
      <c s="32">
        <f>ROUND(ROUND(L164,2)*ROUND(G164,3),2)</f>
      </c>
      <c s="36" t="s">
        <v>55</v>
      </c>
      <c>
        <f>(M164*21)/100</f>
      </c>
      <c t="s">
        <v>28</v>
      </c>
    </row>
    <row r="165" spans="1:5" ht="12.75">
      <c r="A165" s="35" t="s">
        <v>56</v>
      </c>
      <c r="E165" s="39" t="s">
        <v>2842</v>
      </c>
    </row>
    <row r="166" spans="1:5" ht="12.75">
      <c r="A166" s="35" t="s">
        <v>57</v>
      </c>
      <c r="E166" s="40" t="s">
        <v>5</v>
      </c>
    </row>
    <row r="167" spans="1:5" ht="12.75">
      <c r="A167" t="s">
        <v>58</v>
      </c>
      <c r="E167" s="39" t="s">
        <v>5</v>
      </c>
    </row>
    <row r="168" spans="1:16" ht="12.75">
      <c r="A168" t="s">
        <v>50</v>
      </c>
      <c s="34" t="s">
        <v>607</v>
      </c>
      <c s="34" t="s">
        <v>2843</v>
      </c>
      <c s="35" t="s">
        <v>5</v>
      </c>
      <c s="6" t="s">
        <v>2844</v>
      </c>
      <c s="36" t="s">
        <v>54</v>
      </c>
      <c s="37">
        <v>3</v>
      </c>
      <c s="36">
        <v>0</v>
      </c>
      <c s="36">
        <f>ROUND(G168*H168,6)</f>
      </c>
      <c r="L168" s="38">
        <v>0</v>
      </c>
      <c s="32">
        <f>ROUND(ROUND(L168,2)*ROUND(G168,3),2)</f>
      </c>
      <c s="36" t="s">
        <v>55</v>
      </c>
      <c>
        <f>(M168*21)/100</f>
      </c>
      <c t="s">
        <v>28</v>
      </c>
    </row>
    <row r="169" spans="1:5" ht="12.75">
      <c r="A169" s="35" t="s">
        <v>56</v>
      </c>
      <c r="E169" s="39" t="s">
        <v>2844</v>
      </c>
    </row>
    <row r="170" spans="1:5" ht="12.75">
      <c r="A170" s="35" t="s">
        <v>57</v>
      </c>
      <c r="E170" s="40" t="s">
        <v>5</v>
      </c>
    </row>
    <row r="171" spans="1:5" ht="12.75">
      <c r="A171" t="s">
        <v>58</v>
      </c>
      <c r="E171" s="39" t="s">
        <v>5</v>
      </c>
    </row>
    <row r="172" spans="1:16" ht="12.75">
      <c r="A172" t="s">
        <v>50</v>
      </c>
      <c s="34" t="s">
        <v>610</v>
      </c>
      <c s="34" t="s">
        <v>2845</v>
      </c>
      <c s="35" t="s">
        <v>5</v>
      </c>
      <c s="6" t="s">
        <v>2846</v>
      </c>
      <c s="36" t="s">
        <v>744</v>
      </c>
      <c s="37">
        <v>1</v>
      </c>
      <c s="36">
        <v>0</v>
      </c>
      <c s="36">
        <f>ROUND(G172*H172,6)</f>
      </c>
      <c r="L172" s="38">
        <v>0</v>
      </c>
      <c s="32">
        <f>ROUND(ROUND(L172,2)*ROUND(G172,3),2)</f>
      </c>
      <c s="36" t="s">
        <v>55</v>
      </c>
      <c>
        <f>(M172*21)/100</f>
      </c>
      <c t="s">
        <v>28</v>
      </c>
    </row>
    <row r="173" spans="1:5" ht="12.75">
      <c r="A173" s="35" t="s">
        <v>56</v>
      </c>
      <c r="E173" s="39" t="s">
        <v>2846</v>
      </c>
    </row>
    <row r="174" spans="1:5" ht="12.75">
      <c r="A174" s="35" t="s">
        <v>57</v>
      </c>
      <c r="E174" s="40" t="s">
        <v>5</v>
      </c>
    </row>
    <row r="175" spans="1:5" ht="12.75">
      <c r="A175" t="s">
        <v>58</v>
      </c>
      <c r="E175" s="39" t="s">
        <v>5</v>
      </c>
    </row>
    <row r="176" spans="1:16" ht="12.75">
      <c r="A176" t="s">
        <v>50</v>
      </c>
      <c s="34" t="s">
        <v>612</v>
      </c>
      <c s="34" t="s">
        <v>2847</v>
      </c>
      <c s="35" t="s">
        <v>5</v>
      </c>
      <c s="6" t="s">
        <v>2848</v>
      </c>
      <c s="36" t="s">
        <v>54</v>
      </c>
      <c s="37">
        <v>1</v>
      </c>
      <c s="36">
        <v>0</v>
      </c>
      <c s="36">
        <f>ROUND(G176*H176,6)</f>
      </c>
      <c r="L176" s="38">
        <v>0</v>
      </c>
      <c s="32">
        <f>ROUND(ROUND(L176,2)*ROUND(G176,3),2)</f>
      </c>
      <c s="36" t="s">
        <v>55</v>
      </c>
      <c>
        <f>(M176*21)/100</f>
      </c>
      <c t="s">
        <v>28</v>
      </c>
    </row>
    <row r="177" spans="1:5" ht="12.75">
      <c r="A177" s="35" t="s">
        <v>56</v>
      </c>
      <c r="E177" s="39" t="s">
        <v>2848</v>
      </c>
    </row>
    <row r="178" spans="1:5" ht="12.75">
      <c r="A178" s="35" t="s">
        <v>57</v>
      </c>
      <c r="E178" s="40" t="s">
        <v>5</v>
      </c>
    </row>
    <row r="179" spans="1:5" ht="12.75">
      <c r="A179" t="s">
        <v>58</v>
      </c>
      <c r="E179" s="39" t="s">
        <v>5</v>
      </c>
    </row>
    <row r="180" spans="1:16" ht="12.75">
      <c r="A180" t="s">
        <v>50</v>
      </c>
      <c s="34" t="s">
        <v>617</v>
      </c>
      <c s="34" t="s">
        <v>2849</v>
      </c>
      <c s="35" t="s">
        <v>5</v>
      </c>
      <c s="6" t="s">
        <v>2850</v>
      </c>
      <c s="36" t="s">
        <v>54</v>
      </c>
      <c s="37">
        <v>1</v>
      </c>
      <c s="36">
        <v>0</v>
      </c>
      <c s="36">
        <f>ROUND(G180*H180,6)</f>
      </c>
      <c r="L180" s="38">
        <v>0</v>
      </c>
      <c s="32">
        <f>ROUND(ROUND(L180,2)*ROUND(G180,3),2)</f>
      </c>
      <c s="36" t="s">
        <v>55</v>
      </c>
      <c>
        <f>(M180*21)/100</f>
      </c>
      <c t="s">
        <v>28</v>
      </c>
    </row>
    <row r="181" spans="1:5" ht="12.75">
      <c r="A181" s="35" t="s">
        <v>56</v>
      </c>
      <c r="E181" s="39" t="s">
        <v>2850</v>
      </c>
    </row>
    <row r="182" spans="1:5" ht="12.75">
      <c r="A182" s="35" t="s">
        <v>57</v>
      </c>
      <c r="E182" s="40" t="s">
        <v>5</v>
      </c>
    </row>
    <row r="183" spans="1:5" ht="12.75">
      <c r="A183" t="s">
        <v>58</v>
      </c>
      <c r="E183" s="39" t="s">
        <v>5</v>
      </c>
    </row>
    <row r="184" spans="1:16" ht="12.75">
      <c r="A184" t="s">
        <v>50</v>
      </c>
      <c s="34" t="s">
        <v>620</v>
      </c>
      <c s="34" t="s">
        <v>2851</v>
      </c>
      <c s="35" t="s">
        <v>5</v>
      </c>
      <c s="6" t="s">
        <v>2852</v>
      </c>
      <c s="36" t="s">
        <v>54</v>
      </c>
      <c s="37">
        <v>1</v>
      </c>
      <c s="36">
        <v>0</v>
      </c>
      <c s="36">
        <f>ROUND(G184*H184,6)</f>
      </c>
      <c r="L184" s="38">
        <v>0</v>
      </c>
      <c s="32">
        <f>ROUND(ROUND(L184,2)*ROUND(G184,3),2)</f>
      </c>
      <c s="36" t="s">
        <v>55</v>
      </c>
      <c>
        <f>(M184*21)/100</f>
      </c>
      <c t="s">
        <v>28</v>
      </c>
    </row>
    <row r="185" spans="1:5" ht="12.75">
      <c r="A185" s="35" t="s">
        <v>56</v>
      </c>
      <c r="E185" s="39" t="s">
        <v>2852</v>
      </c>
    </row>
    <row r="186" spans="1:5" ht="12.75">
      <c r="A186" s="35" t="s">
        <v>57</v>
      </c>
      <c r="E186" s="40" t="s">
        <v>5</v>
      </c>
    </row>
    <row r="187" spans="1:5" ht="12.75">
      <c r="A187" t="s">
        <v>58</v>
      </c>
      <c r="E187" s="39" t="s">
        <v>5</v>
      </c>
    </row>
    <row r="188" spans="1:16" ht="25.5">
      <c r="A188" t="s">
        <v>50</v>
      </c>
      <c s="34" t="s">
        <v>623</v>
      </c>
      <c s="34" t="s">
        <v>2853</v>
      </c>
      <c s="35" t="s">
        <v>5</v>
      </c>
      <c s="6" t="s">
        <v>2854</v>
      </c>
      <c s="36" t="s">
        <v>68</v>
      </c>
      <c s="37">
        <v>200</v>
      </c>
      <c s="36">
        <v>0</v>
      </c>
      <c s="36">
        <f>ROUND(G188*H188,6)</f>
      </c>
      <c r="L188" s="38">
        <v>0</v>
      </c>
      <c s="32">
        <f>ROUND(ROUND(L188,2)*ROUND(G188,3),2)</f>
      </c>
      <c s="36" t="s">
        <v>55</v>
      </c>
      <c>
        <f>(M188*21)/100</f>
      </c>
      <c t="s">
        <v>28</v>
      </c>
    </row>
    <row r="189" spans="1:5" ht="25.5">
      <c r="A189" s="35" t="s">
        <v>56</v>
      </c>
      <c r="E189" s="39" t="s">
        <v>2854</v>
      </c>
    </row>
    <row r="190" spans="1:5" ht="12.75">
      <c r="A190" s="35" t="s">
        <v>57</v>
      </c>
      <c r="E190" s="40" t="s">
        <v>5</v>
      </c>
    </row>
    <row r="191" spans="1:5" ht="12.75">
      <c r="A191" t="s">
        <v>58</v>
      </c>
      <c r="E191" s="39" t="s">
        <v>5</v>
      </c>
    </row>
    <row r="192" spans="1:16" ht="12.75">
      <c r="A192" t="s">
        <v>50</v>
      </c>
      <c s="34" t="s">
        <v>626</v>
      </c>
      <c s="34" t="s">
        <v>2855</v>
      </c>
      <c s="35" t="s">
        <v>5</v>
      </c>
      <c s="6" t="s">
        <v>2856</v>
      </c>
      <c s="36" t="s">
        <v>68</v>
      </c>
      <c s="37">
        <v>200</v>
      </c>
      <c s="36">
        <v>0.0001</v>
      </c>
      <c s="36">
        <f>ROUND(G192*H192,6)</f>
      </c>
      <c r="L192" s="38">
        <v>0</v>
      </c>
      <c s="32">
        <f>ROUND(ROUND(L192,2)*ROUND(G192,3),2)</f>
      </c>
      <c s="36" t="s">
        <v>55</v>
      </c>
      <c>
        <f>(M192*21)/100</f>
      </c>
      <c t="s">
        <v>28</v>
      </c>
    </row>
    <row r="193" spans="1:5" ht="12.75">
      <c r="A193" s="35" t="s">
        <v>56</v>
      </c>
      <c r="E193" s="39" t="s">
        <v>2856</v>
      </c>
    </row>
    <row r="194" spans="1:5" ht="12.75">
      <c r="A194" s="35" t="s">
        <v>57</v>
      </c>
      <c r="E194" s="40" t="s">
        <v>5</v>
      </c>
    </row>
    <row r="195" spans="1:5" ht="12.75">
      <c r="A195" t="s">
        <v>58</v>
      </c>
      <c r="E195" s="39" t="s">
        <v>5</v>
      </c>
    </row>
    <row r="196" spans="1:16" ht="25.5">
      <c r="A196" t="s">
        <v>50</v>
      </c>
      <c s="34" t="s">
        <v>629</v>
      </c>
      <c s="34" t="s">
        <v>2853</v>
      </c>
      <c s="35" t="s">
        <v>80</v>
      </c>
      <c s="6" t="s">
        <v>2854</v>
      </c>
      <c s="36" t="s">
        <v>68</v>
      </c>
      <c s="37">
        <v>250</v>
      </c>
      <c s="36">
        <v>0</v>
      </c>
      <c s="36">
        <f>ROUND(G196*H196,6)</f>
      </c>
      <c r="L196" s="38">
        <v>0</v>
      </c>
      <c s="32">
        <f>ROUND(ROUND(L196,2)*ROUND(G196,3),2)</f>
      </c>
      <c s="36" t="s">
        <v>55</v>
      </c>
      <c>
        <f>(M196*21)/100</f>
      </c>
      <c t="s">
        <v>28</v>
      </c>
    </row>
    <row r="197" spans="1:5" ht="25.5">
      <c r="A197" s="35" t="s">
        <v>56</v>
      </c>
      <c r="E197" s="39" t="s">
        <v>2854</v>
      </c>
    </row>
    <row r="198" spans="1:5" ht="12.75">
      <c r="A198" s="35" t="s">
        <v>57</v>
      </c>
      <c r="E198" s="40" t="s">
        <v>5</v>
      </c>
    </row>
    <row r="199" spans="1:5" ht="12.75">
      <c r="A199" t="s">
        <v>58</v>
      </c>
      <c r="E199" s="39" t="s">
        <v>5</v>
      </c>
    </row>
    <row r="200" spans="1:16" ht="12.75">
      <c r="A200" t="s">
        <v>50</v>
      </c>
      <c s="34" t="s">
        <v>632</v>
      </c>
      <c s="34" t="s">
        <v>2855</v>
      </c>
      <c s="35" t="s">
        <v>80</v>
      </c>
      <c s="6" t="s">
        <v>2856</v>
      </c>
      <c s="36" t="s">
        <v>68</v>
      </c>
      <c s="37">
        <v>250</v>
      </c>
      <c s="36">
        <v>0.0001</v>
      </c>
      <c s="36">
        <f>ROUND(G200*H200,6)</f>
      </c>
      <c r="L200" s="38">
        <v>0</v>
      </c>
      <c s="32">
        <f>ROUND(ROUND(L200,2)*ROUND(G200,3),2)</f>
      </c>
      <c s="36" t="s">
        <v>55</v>
      </c>
      <c>
        <f>(M200*21)/100</f>
      </c>
      <c t="s">
        <v>28</v>
      </c>
    </row>
    <row r="201" spans="1:5" ht="12.75">
      <c r="A201" s="35" t="s">
        <v>56</v>
      </c>
      <c r="E201" s="39" t="s">
        <v>2856</v>
      </c>
    </row>
    <row r="202" spans="1:5" ht="12.75">
      <c r="A202" s="35" t="s">
        <v>57</v>
      </c>
      <c r="E202" s="40" t="s">
        <v>5</v>
      </c>
    </row>
    <row r="203" spans="1:5" ht="12.75">
      <c r="A203" t="s">
        <v>58</v>
      </c>
      <c r="E203" s="39" t="s">
        <v>5</v>
      </c>
    </row>
    <row r="204" spans="1:16" ht="38.25">
      <c r="A204" t="s">
        <v>50</v>
      </c>
      <c s="34" t="s">
        <v>635</v>
      </c>
      <c s="34" t="s">
        <v>2857</v>
      </c>
      <c s="35" t="s">
        <v>5</v>
      </c>
      <c s="6" t="s">
        <v>2858</v>
      </c>
      <c s="36" t="s">
        <v>54</v>
      </c>
      <c s="37">
        <v>270</v>
      </c>
      <c s="36">
        <v>0</v>
      </c>
      <c s="36">
        <f>ROUND(G204*H204,6)</f>
      </c>
      <c r="L204" s="38">
        <v>0</v>
      </c>
      <c s="32">
        <f>ROUND(ROUND(L204,2)*ROUND(G204,3),2)</f>
      </c>
      <c s="36" t="s">
        <v>761</v>
      </c>
      <c>
        <f>(M204*21)/100</f>
      </c>
      <c t="s">
        <v>28</v>
      </c>
    </row>
    <row r="205" spans="1:5" ht="38.25">
      <c r="A205" s="35" t="s">
        <v>56</v>
      </c>
      <c r="E205" s="39" t="s">
        <v>2859</v>
      </c>
    </row>
    <row r="206" spans="1:5" ht="12.75">
      <c r="A206" s="35" t="s">
        <v>57</v>
      </c>
      <c r="E206" s="40" t="s">
        <v>5</v>
      </c>
    </row>
    <row r="207" spans="1:5" ht="12.75">
      <c r="A207" t="s">
        <v>58</v>
      </c>
      <c r="E207" s="39" t="s">
        <v>5</v>
      </c>
    </row>
    <row r="208" spans="1:16" ht="12.75">
      <c r="A208" t="s">
        <v>50</v>
      </c>
      <c s="34" t="s">
        <v>638</v>
      </c>
      <c s="34" t="s">
        <v>2860</v>
      </c>
      <c s="35" t="s">
        <v>5</v>
      </c>
      <c s="6" t="s">
        <v>2861</v>
      </c>
      <c s="36" t="s">
        <v>54</v>
      </c>
      <c s="37">
        <v>25</v>
      </c>
      <c s="36">
        <v>5E-05</v>
      </c>
      <c s="36">
        <f>ROUND(G208*H208,6)</f>
      </c>
      <c r="L208" s="38">
        <v>0</v>
      </c>
      <c s="32">
        <f>ROUND(ROUND(L208,2)*ROUND(G208,3),2)</f>
      </c>
      <c s="36" t="s">
        <v>761</v>
      </c>
      <c>
        <f>(M208*21)/100</f>
      </c>
      <c t="s">
        <v>28</v>
      </c>
    </row>
    <row r="209" spans="1:5" ht="12.75">
      <c r="A209" s="35" t="s">
        <v>56</v>
      </c>
      <c r="E209" s="39" t="s">
        <v>2861</v>
      </c>
    </row>
    <row r="210" spans="1:5" ht="12.75">
      <c r="A210" s="35" t="s">
        <v>57</v>
      </c>
      <c r="E210" s="40" t="s">
        <v>5</v>
      </c>
    </row>
    <row r="211" spans="1:5" ht="12.75">
      <c r="A211" t="s">
        <v>58</v>
      </c>
      <c r="E211" s="39" t="s">
        <v>5</v>
      </c>
    </row>
    <row r="212" spans="1:16" ht="12.75">
      <c r="A212" t="s">
        <v>50</v>
      </c>
      <c s="34" t="s">
        <v>641</v>
      </c>
      <c s="34" t="s">
        <v>2862</v>
      </c>
      <c s="35" t="s">
        <v>5</v>
      </c>
      <c s="6" t="s">
        <v>2863</v>
      </c>
      <c s="36" t="s">
        <v>54</v>
      </c>
      <c s="37">
        <v>245</v>
      </c>
      <c s="36">
        <v>3E-05</v>
      </c>
      <c s="36">
        <f>ROUND(G212*H212,6)</f>
      </c>
      <c r="L212" s="38">
        <v>0</v>
      </c>
      <c s="32">
        <f>ROUND(ROUND(L212,2)*ROUND(G212,3),2)</f>
      </c>
      <c s="36" t="s">
        <v>761</v>
      </c>
      <c>
        <f>(M212*21)/100</f>
      </c>
      <c t="s">
        <v>28</v>
      </c>
    </row>
    <row r="213" spans="1:5" ht="12.75">
      <c r="A213" s="35" t="s">
        <v>56</v>
      </c>
      <c r="E213" s="39" t="s">
        <v>2863</v>
      </c>
    </row>
    <row r="214" spans="1:5" ht="12.75">
      <c r="A214" s="35" t="s">
        <v>57</v>
      </c>
      <c r="E214" s="40" t="s">
        <v>5</v>
      </c>
    </row>
    <row r="215" spans="1:5" ht="12.75">
      <c r="A215" t="s">
        <v>58</v>
      </c>
      <c r="E215" s="39" t="s">
        <v>5</v>
      </c>
    </row>
    <row r="216" spans="1:16" ht="12.75">
      <c r="A216" t="s">
        <v>50</v>
      </c>
      <c s="34" t="s">
        <v>644</v>
      </c>
      <c s="34" t="s">
        <v>2864</v>
      </c>
      <c s="35" t="s">
        <v>5</v>
      </c>
      <c s="6" t="s">
        <v>2865</v>
      </c>
      <c s="36" t="s">
        <v>68</v>
      </c>
      <c s="37">
        <v>140</v>
      </c>
      <c s="36">
        <v>0</v>
      </c>
      <c s="36">
        <f>ROUND(G216*H216,6)</f>
      </c>
      <c r="L216" s="38">
        <v>0</v>
      </c>
      <c s="32">
        <f>ROUND(ROUND(L216,2)*ROUND(G216,3),2)</f>
      </c>
      <c s="36" t="s">
        <v>55</v>
      </c>
      <c>
        <f>(M216*21)/100</f>
      </c>
      <c t="s">
        <v>28</v>
      </c>
    </row>
    <row r="217" spans="1:5" ht="12.75">
      <c r="A217" s="35" t="s">
        <v>56</v>
      </c>
      <c r="E217" s="39" t="s">
        <v>2865</v>
      </c>
    </row>
    <row r="218" spans="1:5" ht="12.75">
      <c r="A218" s="35" t="s">
        <v>57</v>
      </c>
      <c r="E218" s="40" t="s">
        <v>5</v>
      </c>
    </row>
    <row r="219" spans="1:5" ht="12.75">
      <c r="A219" t="s">
        <v>58</v>
      </c>
      <c r="E219" s="39" t="s">
        <v>5</v>
      </c>
    </row>
    <row r="220" spans="1:16" ht="25.5">
      <c r="A220" t="s">
        <v>50</v>
      </c>
      <c s="34" t="s">
        <v>647</v>
      </c>
      <c s="34" t="s">
        <v>2866</v>
      </c>
      <c s="35" t="s">
        <v>5</v>
      </c>
      <c s="6" t="s">
        <v>2867</v>
      </c>
      <c s="36" t="s">
        <v>68</v>
      </c>
      <c s="37">
        <v>75</v>
      </c>
      <c s="36">
        <v>0</v>
      </c>
      <c s="36">
        <f>ROUND(G220*H220,6)</f>
      </c>
      <c r="L220" s="38">
        <v>0</v>
      </c>
      <c s="32">
        <f>ROUND(ROUND(L220,2)*ROUND(G220,3),2)</f>
      </c>
      <c s="36" t="s">
        <v>761</v>
      </c>
      <c>
        <f>(M220*21)/100</f>
      </c>
      <c t="s">
        <v>28</v>
      </c>
    </row>
    <row r="221" spans="1:5" ht="25.5">
      <c r="A221" s="35" t="s">
        <v>56</v>
      </c>
      <c r="E221" s="39" t="s">
        <v>2867</v>
      </c>
    </row>
    <row r="222" spans="1:5" ht="12.75">
      <c r="A222" s="35" t="s">
        <v>57</v>
      </c>
      <c r="E222" s="40" t="s">
        <v>5</v>
      </c>
    </row>
    <row r="223" spans="1:5" ht="12.75">
      <c r="A223" t="s">
        <v>58</v>
      </c>
      <c r="E223" s="39" t="s">
        <v>5</v>
      </c>
    </row>
    <row r="224" spans="1:16" ht="12.75">
      <c r="A224" t="s">
        <v>50</v>
      </c>
      <c s="34" t="s">
        <v>650</v>
      </c>
      <c s="34" t="s">
        <v>2868</v>
      </c>
      <c s="35" t="s">
        <v>5</v>
      </c>
      <c s="6" t="s">
        <v>2869</v>
      </c>
      <c s="36" t="s">
        <v>68</v>
      </c>
      <c s="37">
        <v>75</v>
      </c>
      <c s="36">
        <v>0.00017</v>
      </c>
      <c s="36">
        <f>ROUND(G224*H224,6)</f>
      </c>
      <c r="L224" s="38">
        <v>0</v>
      </c>
      <c s="32">
        <f>ROUND(ROUND(L224,2)*ROUND(G224,3),2)</f>
      </c>
      <c s="36" t="s">
        <v>55</v>
      </c>
      <c>
        <f>(M224*21)/100</f>
      </c>
      <c t="s">
        <v>28</v>
      </c>
    </row>
    <row r="225" spans="1:5" ht="12.75">
      <c r="A225" s="35" t="s">
        <v>56</v>
      </c>
      <c r="E225" s="39" t="s">
        <v>2869</v>
      </c>
    </row>
    <row r="226" spans="1:5" ht="12.75">
      <c r="A226" s="35" t="s">
        <v>57</v>
      </c>
      <c r="E226" s="40" t="s">
        <v>5</v>
      </c>
    </row>
    <row r="227" spans="1:5" ht="12.75">
      <c r="A227" t="s">
        <v>58</v>
      </c>
      <c r="E227" s="39" t="s">
        <v>5</v>
      </c>
    </row>
    <row r="228" spans="1:16" ht="25.5">
      <c r="A228" t="s">
        <v>50</v>
      </c>
      <c s="34" t="s">
        <v>653</v>
      </c>
      <c s="34" t="s">
        <v>2870</v>
      </c>
      <c s="35" t="s">
        <v>5</v>
      </c>
      <c s="6" t="s">
        <v>2871</v>
      </c>
      <c s="36" t="s">
        <v>68</v>
      </c>
      <c s="37">
        <v>10</v>
      </c>
      <c s="36">
        <v>0</v>
      </c>
      <c s="36">
        <f>ROUND(G228*H228,6)</f>
      </c>
      <c r="L228" s="38">
        <v>0</v>
      </c>
      <c s="32">
        <f>ROUND(ROUND(L228,2)*ROUND(G228,3),2)</f>
      </c>
      <c s="36" t="s">
        <v>55</v>
      </c>
      <c>
        <f>(M228*21)/100</f>
      </c>
      <c t="s">
        <v>28</v>
      </c>
    </row>
    <row r="229" spans="1:5" ht="25.5">
      <c r="A229" s="35" t="s">
        <v>56</v>
      </c>
      <c r="E229" s="39" t="s">
        <v>2871</v>
      </c>
    </row>
    <row r="230" spans="1:5" ht="12.75">
      <c r="A230" s="35" t="s">
        <v>57</v>
      </c>
      <c r="E230" s="40" t="s">
        <v>5</v>
      </c>
    </row>
    <row r="231" spans="1:5" ht="12.75">
      <c r="A231" t="s">
        <v>58</v>
      </c>
      <c r="E231" s="39" t="s">
        <v>5</v>
      </c>
    </row>
    <row r="232" spans="1:16" ht="12.75">
      <c r="A232" t="s">
        <v>50</v>
      </c>
      <c s="34" t="s">
        <v>656</v>
      </c>
      <c s="34" t="s">
        <v>2872</v>
      </c>
      <c s="35" t="s">
        <v>5</v>
      </c>
      <c s="6" t="s">
        <v>2873</v>
      </c>
      <c s="36" t="s">
        <v>68</v>
      </c>
      <c s="37">
        <v>10</v>
      </c>
      <c s="36">
        <v>0.00194</v>
      </c>
      <c s="36">
        <f>ROUND(G232*H232,6)</f>
      </c>
      <c r="L232" s="38">
        <v>0</v>
      </c>
      <c s="32">
        <f>ROUND(ROUND(L232,2)*ROUND(G232,3),2)</f>
      </c>
      <c s="36" t="s">
        <v>55</v>
      </c>
      <c>
        <f>(M232*21)/100</f>
      </c>
      <c t="s">
        <v>28</v>
      </c>
    </row>
    <row r="233" spans="1:5" ht="12.75">
      <c r="A233" s="35" t="s">
        <v>56</v>
      </c>
      <c r="E233" s="39" t="s">
        <v>2873</v>
      </c>
    </row>
    <row r="234" spans="1:5" ht="12.75">
      <c r="A234" s="35" t="s">
        <v>57</v>
      </c>
      <c r="E234" s="40" t="s">
        <v>5</v>
      </c>
    </row>
    <row r="235" spans="1:5" ht="12.75">
      <c r="A235" t="s">
        <v>58</v>
      </c>
      <c r="E235" s="39" t="s">
        <v>5</v>
      </c>
    </row>
    <row r="236" spans="1:16" ht="25.5">
      <c r="A236" t="s">
        <v>50</v>
      </c>
      <c s="34" t="s">
        <v>659</v>
      </c>
      <c s="34" t="s">
        <v>2870</v>
      </c>
      <c s="35" t="s">
        <v>80</v>
      </c>
      <c s="6" t="s">
        <v>2871</v>
      </c>
      <c s="36" t="s">
        <v>68</v>
      </c>
      <c s="37">
        <v>95</v>
      </c>
      <c s="36">
        <v>0</v>
      </c>
      <c s="36">
        <f>ROUND(G236*H236,6)</f>
      </c>
      <c r="L236" s="38">
        <v>0</v>
      </c>
      <c s="32">
        <f>ROUND(ROUND(L236,2)*ROUND(G236,3),2)</f>
      </c>
      <c s="36" t="s">
        <v>55</v>
      </c>
      <c>
        <f>(M236*21)/100</f>
      </c>
      <c t="s">
        <v>28</v>
      </c>
    </row>
    <row r="237" spans="1:5" ht="25.5">
      <c r="A237" s="35" t="s">
        <v>56</v>
      </c>
      <c r="E237" s="39" t="s">
        <v>2871</v>
      </c>
    </row>
    <row r="238" spans="1:5" ht="12.75">
      <c r="A238" s="35" t="s">
        <v>57</v>
      </c>
      <c r="E238" s="40" t="s">
        <v>5</v>
      </c>
    </row>
    <row r="239" spans="1:5" ht="12.75">
      <c r="A239" t="s">
        <v>58</v>
      </c>
      <c r="E239" s="39" t="s">
        <v>5</v>
      </c>
    </row>
    <row r="240" spans="1:16" ht="12.75">
      <c r="A240" t="s">
        <v>50</v>
      </c>
      <c s="34" t="s">
        <v>662</v>
      </c>
      <c s="34" t="s">
        <v>2874</v>
      </c>
      <c s="35" t="s">
        <v>5</v>
      </c>
      <c s="6" t="s">
        <v>2875</v>
      </c>
      <c s="36" t="s">
        <v>68</v>
      </c>
      <c s="37">
        <v>95</v>
      </c>
      <c s="36">
        <v>0.00082</v>
      </c>
      <c s="36">
        <f>ROUND(G240*H240,6)</f>
      </c>
      <c r="L240" s="38">
        <v>0</v>
      </c>
      <c s="32">
        <f>ROUND(ROUND(L240,2)*ROUND(G240,3),2)</f>
      </c>
      <c s="36" t="s">
        <v>761</v>
      </c>
      <c>
        <f>(M240*21)/100</f>
      </c>
      <c t="s">
        <v>28</v>
      </c>
    </row>
    <row r="241" spans="1:5" ht="12.75">
      <c r="A241" s="35" t="s">
        <v>56</v>
      </c>
      <c r="E241" s="39" t="s">
        <v>2875</v>
      </c>
    </row>
    <row r="242" spans="1:5" ht="12.75">
      <c r="A242" s="35" t="s">
        <v>57</v>
      </c>
      <c r="E242" s="40" t="s">
        <v>5</v>
      </c>
    </row>
    <row r="243" spans="1:5" ht="12.75">
      <c r="A243" t="s">
        <v>58</v>
      </c>
      <c r="E243" s="39" t="s">
        <v>5</v>
      </c>
    </row>
    <row r="244" spans="1:16" ht="25.5">
      <c r="A244" t="s">
        <v>50</v>
      </c>
      <c s="34" t="s">
        <v>667</v>
      </c>
      <c s="34" t="s">
        <v>2876</v>
      </c>
      <c s="35" t="s">
        <v>5</v>
      </c>
      <c s="6" t="s">
        <v>2877</v>
      </c>
      <c s="36" t="s">
        <v>68</v>
      </c>
      <c s="37">
        <v>55</v>
      </c>
      <c s="36">
        <v>0</v>
      </c>
      <c s="36">
        <f>ROUND(G244*H244,6)</f>
      </c>
      <c r="L244" s="38">
        <v>0</v>
      </c>
      <c s="32">
        <f>ROUND(ROUND(L244,2)*ROUND(G244,3),2)</f>
      </c>
      <c s="36" t="s">
        <v>761</v>
      </c>
      <c>
        <f>(M244*21)/100</f>
      </c>
      <c t="s">
        <v>28</v>
      </c>
    </row>
    <row r="245" spans="1:5" ht="25.5">
      <c r="A245" s="35" t="s">
        <v>56</v>
      </c>
      <c r="E245" s="39" t="s">
        <v>2877</v>
      </c>
    </row>
    <row r="246" spans="1:5" ht="12.75">
      <c r="A246" s="35" t="s">
        <v>57</v>
      </c>
      <c r="E246" s="40" t="s">
        <v>5</v>
      </c>
    </row>
    <row r="247" spans="1:5" ht="12.75">
      <c r="A247" t="s">
        <v>58</v>
      </c>
      <c r="E247" s="39" t="s">
        <v>5</v>
      </c>
    </row>
    <row r="248" spans="1:16" ht="12.75">
      <c r="A248" t="s">
        <v>50</v>
      </c>
      <c s="34" t="s">
        <v>670</v>
      </c>
      <c s="34" t="s">
        <v>2878</v>
      </c>
      <c s="35" t="s">
        <v>5</v>
      </c>
      <c s="6" t="s">
        <v>2879</v>
      </c>
      <c s="36" t="s">
        <v>68</v>
      </c>
      <c s="37">
        <v>5</v>
      </c>
      <c s="36">
        <v>0.00194</v>
      </c>
      <c s="36">
        <f>ROUND(G248*H248,6)</f>
      </c>
      <c r="L248" s="38">
        <v>0</v>
      </c>
      <c s="32">
        <f>ROUND(ROUND(L248,2)*ROUND(G248,3),2)</f>
      </c>
      <c s="36" t="s">
        <v>55</v>
      </c>
      <c>
        <f>(M248*21)/100</f>
      </c>
      <c t="s">
        <v>28</v>
      </c>
    </row>
    <row r="249" spans="1:5" ht="12.75">
      <c r="A249" s="35" t="s">
        <v>56</v>
      </c>
      <c r="E249" s="39" t="s">
        <v>2879</v>
      </c>
    </row>
    <row r="250" spans="1:5" ht="12.75">
      <c r="A250" s="35" t="s">
        <v>57</v>
      </c>
      <c r="E250" s="40" t="s">
        <v>5</v>
      </c>
    </row>
    <row r="251" spans="1:5" ht="12.75">
      <c r="A251" t="s">
        <v>58</v>
      </c>
      <c r="E251" s="39" t="s">
        <v>5</v>
      </c>
    </row>
    <row r="252" spans="1:16" ht="12.75">
      <c r="A252" t="s">
        <v>50</v>
      </c>
      <c s="34" t="s">
        <v>673</v>
      </c>
      <c s="34" t="s">
        <v>2880</v>
      </c>
      <c s="35" t="s">
        <v>5</v>
      </c>
      <c s="6" t="s">
        <v>2881</v>
      </c>
      <c s="36" t="s">
        <v>68</v>
      </c>
      <c s="37">
        <v>50</v>
      </c>
      <c s="36">
        <v>0.00194</v>
      </c>
      <c s="36">
        <f>ROUND(G252*H252,6)</f>
      </c>
      <c r="L252" s="38">
        <v>0</v>
      </c>
      <c s="32">
        <f>ROUND(ROUND(L252,2)*ROUND(G252,3),2)</f>
      </c>
      <c s="36" t="s">
        <v>55</v>
      </c>
      <c>
        <f>(M252*21)/100</f>
      </c>
      <c t="s">
        <v>28</v>
      </c>
    </row>
    <row r="253" spans="1:5" ht="12.75">
      <c r="A253" s="35" t="s">
        <v>56</v>
      </c>
      <c r="E253" s="39" t="s">
        <v>2881</v>
      </c>
    </row>
    <row r="254" spans="1:5" ht="12.75">
      <c r="A254" s="35" t="s">
        <v>57</v>
      </c>
      <c r="E254" s="40" t="s">
        <v>5</v>
      </c>
    </row>
    <row r="255" spans="1:5" ht="12.75">
      <c r="A255" t="s">
        <v>58</v>
      </c>
      <c r="E255" s="39" t="s">
        <v>5</v>
      </c>
    </row>
    <row r="256" spans="1:16" ht="25.5">
      <c r="A256" t="s">
        <v>50</v>
      </c>
      <c s="34" t="s">
        <v>676</v>
      </c>
      <c s="34" t="s">
        <v>2882</v>
      </c>
      <c s="35" t="s">
        <v>5</v>
      </c>
      <c s="6" t="s">
        <v>2883</v>
      </c>
      <c s="36" t="s">
        <v>68</v>
      </c>
      <c s="37">
        <v>5140</v>
      </c>
      <c s="36">
        <v>0</v>
      </c>
      <c s="36">
        <f>ROUND(G256*H256,6)</f>
      </c>
      <c r="L256" s="38">
        <v>0</v>
      </c>
      <c s="32">
        <f>ROUND(ROUND(L256,2)*ROUND(G256,3),2)</f>
      </c>
      <c s="36" t="s">
        <v>761</v>
      </c>
      <c>
        <f>(M256*21)/100</f>
      </c>
      <c t="s">
        <v>28</v>
      </c>
    </row>
    <row r="257" spans="1:5" ht="25.5">
      <c r="A257" s="35" t="s">
        <v>56</v>
      </c>
      <c r="E257" s="39" t="s">
        <v>2883</v>
      </c>
    </row>
    <row r="258" spans="1:5" ht="12.75">
      <c r="A258" s="35" t="s">
        <v>57</v>
      </c>
      <c r="E258" s="40" t="s">
        <v>2884</v>
      </c>
    </row>
    <row r="259" spans="1:5" ht="12.75">
      <c r="A259" t="s">
        <v>58</v>
      </c>
      <c r="E259" s="39" t="s">
        <v>5</v>
      </c>
    </row>
    <row r="260" spans="1:16" ht="12.75">
      <c r="A260" t="s">
        <v>50</v>
      </c>
      <c s="34" t="s">
        <v>679</v>
      </c>
      <c s="34" t="s">
        <v>2868</v>
      </c>
      <c s="35" t="s">
        <v>80</v>
      </c>
      <c s="6" t="s">
        <v>2869</v>
      </c>
      <c s="36" t="s">
        <v>68</v>
      </c>
      <c s="37">
        <v>2400</v>
      </c>
      <c s="36">
        <v>0.00017</v>
      </c>
      <c s="36">
        <f>ROUND(G260*H260,6)</f>
      </c>
      <c r="L260" s="38">
        <v>0</v>
      </c>
      <c s="32">
        <f>ROUND(ROUND(L260,2)*ROUND(G260,3),2)</f>
      </c>
      <c s="36" t="s">
        <v>55</v>
      </c>
      <c>
        <f>(M260*21)/100</f>
      </c>
      <c t="s">
        <v>28</v>
      </c>
    </row>
    <row r="261" spans="1:5" ht="12.75">
      <c r="A261" s="35" t="s">
        <v>56</v>
      </c>
      <c r="E261" s="39" t="s">
        <v>2869</v>
      </c>
    </row>
    <row r="262" spans="1:5" ht="12.75">
      <c r="A262" s="35" t="s">
        <v>57</v>
      </c>
      <c r="E262" s="40" t="s">
        <v>5</v>
      </c>
    </row>
    <row r="263" spans="1:5" ht="12.75">
      <c r="A263" t="s">
        <v>58</v>
      </c>
      <c r="E263" s="39" t="s">
        <v>5</v>
      </c>
    </row>
    <row r="264" spans="1:16" ht="12.75">
      <c r="A264" t="s">
        <v>50</v>
      </c>
      <c s="34" t="s">
        <v>682</v>
      </c>
      <c s="34" t="s">
        <v>2885</v>
      </c>
      <c s="35" t="s">
        <v>5</v>
      </c>
      <c s="6" t="s">
        <v>2886</v>
      </c>
      <c s="36" t="s">
        <v>68</v>
      </c>
      <c s="37">
        <v>2740</v>
      </c>
      <c s="36">
        <v>0.00012</v>
      </c>
      <c s="36">
        <f>ROUND(G264*H264,6)</f>
      </c>
      <c r="L264" s="38">
        <v>0</v>
      </c>
      <c s="32">
        <f>ROUND(ROUND(L264,2)*ROUND(G264,3),2)</f>
      </c>
      <c s="36" t="s">
        <v>55</v>
      </c>
      <c>
        <f>(M264*21)/100</f>
      </c>
      <c t="s">
        <v>28</v>
      </c>
    </row>
    <row r="265" spans="1:5" ht="12.75">
      <c r="A265" s="35" t="s">
        <v>56</v>
      </c>
      <c r="E265" s="39" t="s">
        <v>2886</v>
      </c>
    </row>
    <row r="266" spans="1:5" ht="38.25">
      <c r="A266" s="35" t="s">
        <v>57</v>
      </c>
      <c r="E266" s="40" t="s">
        <v>2887</v>
      </c>
    </row>
    <row r="267" spans="1:5" ht="12.75">
      <c r="A267" t="s">
        <v>58</v>
      </c>
      <c r="E267" s="39" t="s">
        <v>5</v>
      </c>
    </row>
    <row r="268" spans="1:16" ht="25.5">
      <c r="A268" t="s">
        <v>50</v>
      </c>
      <c s="34" t="s">
        <v>685</v>
      </c>
      <c s="34" t="s">
        <v>2888</v>
      </c>
      <c s="35" t="s">
        <v>5</v>
      </c>
      <c s="6" t="s">
        <v>2889</v>
      </c>
      <c s="36" t="s">
        <v>68</v>
      </c>
      <c s="37">
        <v>40</v>
      </c>
      <c s="36">
        <v>0</v>
      </c>
      <c s="36">
        <f>ROUND(G268*H268,6)</f>
      </c>
      <c r="L268" s="38">
        <v>0</v>
      </c>
      <c s="32">
        <f>ROUND(ROUND(L268,2)*ROUND(G268,3),2)</f>
      </c>
      <c s="36" t="s">
        <v>761</v>
      </c>
      <c>
        <f>(M268*21)/100</f>
      </c>
      <c t="s">
        <v>28</v>
      </c>
    </row>
    <row r="269" spans="1:5" ht="25.5">
      <c r="A269" s="35" t="s">
        <v>56</v>
      </c>
      <c r="E269" s="39" t="s">
        <v>2889</v>
      </c>
    </row>
    <row r="270" spans="1:5" ht="12.75">
      <c r="A270" s="35" t="s">
        <v>57</v>
      </c>
      <c r="E270" s="40" t="s">
        <v>5</v>
      </c>
    </row>
    <row r="271" spans="1:5" ht="12.75">
      <c r="A271" t="s">
        <v>58</v>
      </c>
      <c r="E271" s="39" t="s">
        <v>5</v>
      </c>
    </row>
    <row r="272" spans="1:16" ht="12.75">
      <c r="A272" t="s">
        <v>50</v>
      </c>
      <c s="34" t="s">
        <v>688</v>
      </c>
      <c s="34" t="s">
        <v>2890</v>
      </c>
      <c s="35" t="s">
        <v>5</v>
      </c>
      <c s="6" t="s">
        <v>2891</v>
      </c>
      <c s="36" t="s">
        <v>68</v>
      </c>
      <c s="37">
        <v>40</v>
      </c>
      <c s="36">
        <v>0.00014</v>
      </c>
      <c s="36">
        <f>ROUND(G272*H272,6)</f>
      </c>
      <c r="L272" s="38">
        <v>0</v>
      </c>
      <c s="32">
        <f>ROUND(ROUND(L272,2)*ROUND(G272,3),2)</f>
      </c>
      <c s="36" t="s">
        <v>761</v>
      </c>
      <c>
        <f>(M272*21)/100</f>
      </c>
      <c t="s">
        <v>28</v>
      </c>
    </row>
    <row r="273" spans="1:5" ht="12.75">
      <c r="A273" s="35" t="s">
        <v>56</v>
      </c>
      <c r="E273" s="39" t="s">
        <v>2891</v>
      </c>
    </row>
    <row r="274" spans="1:5" ht="12.75">
      <c r="A274" s="35" t="s">
        <v>57</v>
      </c>
      <c r="E274" s="40" t="s">
        <v>5</v>
      </c>
    </row>
    <row r="275" spans="1:5" ht="12.75">
      <c r="A275" t="s">
        <v>58</v>
      </c>
      <c r="E275" s="39" t="s">
        <v>5</v>
      </c>
    </row>
    <row r="276" spans="1:16" ht="25.5">
      <c r="A276" t="s">
        <v>50</v>
      </c>
      <c s="34" t="s">
        <v>691</v>
      </c>
      <c s="34" t="s">
        <v>2892</v>
      </c>
      <c s="35" t="s">
        <v>5</v>
      </c>
      <c s="6" t="s">
        <v>2893</v>
      </c>
      <c s="36" t="s">
        <v>68</v>
      </c>
      <c s="37">
        <v>40</v>
      </c>
      <c s="36">
        <v>0</v>
      </c>
      <c s="36">
        <f>ROUND(G276*H276,6)</f>
      </c>
      <c r="L276" s="38">
        <v>0</v>
      </c>
      <c s="32">
        <f>ROUND(ROUND(L276,2)*ROUND(G276,3),2)</f>
      </c>
      <c s="36" t="s">
        <v>761</v>
      </c>
      <c>
        <f>(M276*21)/100</f>
      </c>
      <c t="s">
        <v>28</v>
      </c>
    </row>
    <row r="277" spans="1:5" ht="25.5">
      <c r="A277" s="35" t="s">
        <v>56</v>
      </c>
      <c r="E277" s="39" t="s">
        <v>2893</v>
      </c>
    </row>
    <row r="278" spans="1:5" ht="12.75">
      <c r="A278" s="35" t="s">
        <v>57</v>
      </c>
      <c r="E278" s="40" t="s">
        <v>5</v>
      </c>
    </row>
    <row r="279" spans="1:5" ht="12.75">
      <c r="A279" t="s">
        <v>58</v>
      </c>
      <c r="E279" s="39" t="s">
        <v>5</v>
      </c>
    </row>
    <row r="280" spans="1:16" ht="12.75">
      <c r="A280" t="s">
        <v>50</v>
      </c>
      <c s="34" t="s">
        <v>694</v>
      </c>
      <c s="34" t="s">
        <v>2894</v>
      </c>
      <c s="35" t="s">
        <v>5</v>
      </c>
      <c s="6" t="s">
        <v>2895</v>
      </c>
      <c s="36" t="s">
        <v>68</v>
      </c>
      <c s="37">
        <v>40</v>
      </c>
      <c s="36">
        <v>0.00063</v>
      </c>
      <c s="36">
        <f>ROUND(G280*H280,6)</f>
      </c>
      <c r="L280" s="38">
        <v>0</v>
      </c>
      <c s="32">
        <f>ROUND(ROUND(L280,2)*ROUND(G280,3),2)</f>
      </c>
      <c s="36" t="s">
        <v>761</v>
      </c>
      <c>
        <f>(M280*21)/100</f>
      </c>
      <c t="s">
        <v>28</v>
      </c>
    </row>
    <row r="281" spans="1:5" ht="12.75">
      <c r="A281" s="35" t="s">
        <v>56</v>
      </c>
      <c r="E281" s="39" t="s">
        <v>2895</v>
      </c>
    </row>
    <row r="282" spans="1:5" ht="12.75">
      <c r="A282" s="35" t="s">
        <v>57</v>
      </c>
      <c r="E282" s="40" t="s">
        <v>5</v>
      </c>
    </row>
    <row r="283" spans="1:5" ht="12.75">
      <c r="A283" t="s">
        <v>58</v>
      </c>
      <c r="E283" s="39" t="s">
        <v>5</v>
      </c>
    </row>
    <row r="284" spans="1:16" ht="25.5">
      <c r="A284" t="s">
        <v>50</v>
      </c>
      <c s="34" t="s">
        <v>698</v>
      </c>
      <c s="34" t="s">
        <v>2896</v>
      </c>
      <c s="35" t="s">
        <v>5</v>
      </c>
      <c s="6" t="s">
        <v>2897</v>
      </c>
      <c s="36" t="s">
        <v>68</v>
      </c>
      <c s="37">
        <v>220</v>
      </c>
      <c s="36">
        <v>0</v>
      </c>
      <c s="36">
        <f>ROUND(G284*H284,6)</f>
      </c>
      <c r="L284" s="38">
        <v>0</v>
      </c>
      <c s="32">
        <f>ROUND(ROUND(L284,2)*ROUND(G284,3),2)</f>
      </c>
      <c s="36" t="s">
        <v>761</v>
      </c>
      <c>
        <f>(M284*21)/100</f>
      </c>
      <c t="s">
        <v>28</v>
      </c>
    </row>
    <row r="285" spans="1:5" ht="25.5">
      <c r="A285" s="35" t="s">
        <v>56</v>
      </c>
      <c r="E285" s="39" t="s">
        <v>2897</v>
      </c>
    </row>
    <row r="286" spans="1:5" ht="12.75">
      <c r="A286" s="35" t="s">
        <v>57</v>
      </c>
      <c r="E286" s="40" t="s">
        <v>2898</v>
      </c>
    </row>
    <row r="287" spans="1:5" ht="12.75">
      <c r="A287" t="s">
        <v>58</v>
      </c>
      <c r="E287" s="39" t="s">
        <v>5</v>
      </c>
    </row>
    <row r="288" spans="1:16" ht="12.75">
      <c r="A288" t="s">
        <v>50</v>
      </c>
      <c s="34" t="s">
        <v>703</v>
      </c>
      <c s="34" t="s">
        <v>2899</v>
      </c>
      <c s="35" t="s">
        <v>5</v>
      </c>
      <c s="6" t="s">
        <v>2900</v>
      </c>
      <c s="36" t="s">
        <v>68</v>
      </c>
      <c s="37">
        <v>80</v>
      </c>
      <c s="36">
        <v>0.00025</v>
      </c>
      <c s="36">
        <f>ROUND(G288*H288,6)</f>
      </c>
      <c r="L288" s="38">
        <v>0</v>
      </c>
      <c s="32">
        <f>ROUND(ROUND(L288,2)*ROUND(G288,3),2)</f>
      </c>
      <c s="36" t="s">
        <v>761</v>
      </c>
      <c>
        <f>(M288*21)/100</f>
      </c>
      <c t="s">
        <v>28</v>
      </c>
    </row>
    <row r="289" spans="1:5" ht="12.75">
      <c r="A289" s="35" t="s">
        <v>56</v>
      </c>
      <c r="E289" s="39" t="s">
        <v>2900</v>
      </c>
    </row>
    <row r="290" spans="1:5" ht="12.75">
      <c r="A290" s="35" t="s">
        <v>57</v>
      </c>
      <c r="E290" s="40" t="s">
        <v>5</v>
      </c>
    </row>
    <row r="291" spans="1:5" ht="12.75">
      <c r="A291" t="s">
        <v>58</v>
      </c>
      <c r="E291" s="39" t="s">
        <v>5</v>
      </c>
    </row>
    <row r="292" spans="1:16" ht="12.75">
      <c r="A292" t="s">
        <v>50</v>
      </c>
      <c s="34" t="s">
        <v>706</v>
      </c>
      <c s="34" t="s">
        <v>2901</v>
      </c>
      <c s="35" t="s">
        <v>5</v>
      </c>
      <c s="6" t="s">
        <v>2902</v>
      </c>
      <c s="36" t="s">
        <v>68</v>
      </c>
      <c s="37">
        <v>140</v>
      </c>
      <c s="36">
        <v>0.00016</v>
      </c>
      <c s="36">
        <f>ROUND(G292*H292,6)</f>
      </c>
      <c r="L292" s="38">
        <v>0</v>
      </c>
      <c s="32">
        <f>ROUND(ROUND(L292,2)*ROUND(G292,3),2)</f>
      </c>
      <c s="36" t="s">
        <v>761</v>
      </c>
      <c>
        <f>(M292*21)/100</f>
      </c>
      <c t="s">
        <v>28</v>
      </c>
    </row>
    <row r="293" spans="1:5" ht="12.75">
      <c r="A293" s="35" t="s">
        <v>56</v>
      </c>
      <c r="E293" s="39" t="s">
        <v>2902</v>
      </c>
    </row>
    <row r="294" spans="1:5" ht="12.75">
      <c r="A294" s="35" t="s">
        <v>57</v>
      </c>
      <c r="E294" s="40" t="s">
        <v>5</v>
      </c>
    </row>
    <row r="295" spans="1:5" ht="12.75">
      <c r="A295" t="s">
        <v>58</v>
      </c>
      <c r="E295" s="39" t="s">
        <v>5</v>
      </c>
    </row>
    <row r="296" spans="1:16" ht="12.75">
      <c r="A296" t="s">
        <v>50</v>
      </c>
      <c s="34" t="s">
        <v>709</v>
      </c>
      <c s="34" t="s">
        <v>2903</v>
      </c>
      <c s="35" t="s">
        <v>5</v>
      </c>
      <c s="6" t="s">
        <v>2904</v>
      </c>
      <c s="36" t="s">
        <v>68</v>
      </c>
      <c s="37">
        <v>60</v>
      </c>
      <c s="36">
        <v>0</v>
      </c>
      <c s="36">
        <f>ROUND(G296*H296,6)</f>
      </c>
      <c r="L296" s="38">
        <v>0</v>
      </c>
      <c s="32">
        <f>ROUND(ROUND(L296,2)*ROUND(G296,3),2)</f>
      </c>
      <c s="36" t="s">
        <v>55</v>
      </c>
      <c>
        <f>(M296*21)/100</f>
      </c>
      <c t="s">
        <v>28</v>
      </c>
    </row>
    <row r="297" spans="1:5" ht="12.75">
      <c r="A297" s="35" t="s">
        <v>56</v>
      </c>
      <c r="E297" s="39" t="s">
        <v>2904</v>
      </c>
    </row>
    <row r="298" spans="1:5" ht="12.75">
      <c r="A298" s="35" t="s">
        <v>57</v>
      </c>
      <c r="E298" s="40" t="s">
        <v>5</v>
      </c>
    </row>
    <row r="299" spans="1:5" ht="12.75">
      <c r="A299" t="s">
        <v>58</v>
      </c>
      <c r="E299" s="39" t="s">
        <v>5</v>
      </c>
    </row>
    <row r="300" spans="1:16" ht="12.75">
      <c r="A300" t="s">
        <v>50</v>
      </c>
      <c s="34" t="s">
        <v>712</v>
      </c>
      <c s="34" t="s">
        <v>2905</v>
      </c>
      <c s="35" t="s">
        <v>5</v>
      </c>
      <c s="6" t="s">
        <v>2906</v>
      </c>
      <c s="36" t="s">
        <v>91</v>
      </c>
      <c s="37">
        <v>1</v>
      </c>
      <c s="36">
        <v>0</v>
      </c>
      <c s="36">
        <f>ROUND(G300*H300,6)</f>
      </c>
      <c r="L300" s="38">
        <v>0</v>
      </c>
      <c s="32">
        <f>ROUND(ROUND(L300,2)*ROUND(G300,3),2)</f>
      </c>
      <c s="36" t="s">
        <v>55</v>
      </c>
      <c>
        <f>(M300*21)/100</f>
      </c>
      <c t="s">
        <v>28</v>
      </c>
    </row>
    <row r="301" spans="1:5" ht="12.75">
      <c r="A301" s="35" t="s">
        <v>56</v>
      </c>
      <c r="E301" s="39" t="s">
        <v>2906</v>
      </c>
    </row>
    <row r="302" spans="1:5" ht="12.75">
      <c r="A302" s="35" t="s">
        <v>57</v>
      </c>
      <c r="E302" s="40" t="s">
        <v>5</v>
      </c>
    </row>
    <row r="303" spans="1:5" ht="12.75">
      <c r="A303" t="s">
        <v>58</v>
      </c>
      <c r="E303" s="39" t="s">
        <v>5</v>
      </c>
    </row>
    <row r="304" spans="1:16" ht="12.75">
      <c r="A304" t="s">
        <v>50</v>
      </c>
      <c s="34" t="s">
        <v>715</v>
      </c>
      <c s="34" t="s">
        <v>2907</v>
      </c>
      <c s="35" t="s">
        <v>5</v>
      </c>
      <c s="6" t="s">
        <v>2908</v>
      </c>
      <c s="36" t="s">
        <v>91</v>
      </c>
      <c s="37">
        <v>1</v>
      </c>
      <c s="36">
        <v>0</v>
      </c>
      <c s="36">
        <f>ROUND(G304*H304,6)</f>
      </c>
      <c r="L304" s="38">
        <v>0</v>
      </c>
      <c s="32">
        <f>ROUND(ROUND(L304,2)*ROUND(G304,3),2)</f>
      </c>
      <c s="36" t="s">
        <v>55</v>
      </c>
      <c>
        <f>(M304*21)/100</f>
      </c>
      <c t="s">
        <v>28</v>
      </c>
    </row>
    <row r="305" spans="1:5" ht="12.75">
      <c r="A305" s="35" t="s">
        <v>56</v>
      </c>
      <c r="E305" s="39" t="s">
        <v>2908</v>
      </c>
    </row>
    <row r="306" spans="1:5" ht="12.75">
      <c r="A306" s="35" t="s">
        <v>57</v>
      </c>
      <c r="E306" s="40" t="s">
        <v>5</v>
      </c>
    </row>
    <row r="307" spans="1:5" ht="12.75">
      <c r="A307" t="s">
        <v>58</v>
      </c>
      <c r="E307" s="39" t="s">
        <v>5</v>
      </c>
    </row>
    <row r="308" spans="1:16" ht="12.75">
      <c r="A308" t="s">
        <v>50</v>
      </c>
      <c s="34" t="s">
        <v>718</v>
      </c>
      <c s="34" t="s">
        <v>2909</v>
      </c>
      <c s="35" t="s">
        <v>5</v>
      </c>
      <c s="6" t="s">
        <v>2910</v>
      </c>
      <c s="36" t="s">
        <v>54</v>
      </c>
      <c s="37">
        <v>1</v>
      </c>
      <c s="36">
        <v>0</v>
      </c>
      <c s="36">
        <f>ROUND(G308*H308,6)</f>
      </c>
      <c r="L308" s="38">
        <v>0</v>
      </c>
      <c s="32">
        <f>ROUND(ROUND(L308,2)*ROUND(G308,3),2)</f>
      </c>
      <c s="36" t="s">
        <v>55</v>
      </c>
      <c>
        <f>(M308*21)/100</f>
      </c>
      <c t="s">
        <v>28</v>
      </c>
    </row>
    <row r="309" spans="1:5" ht="12.75">
      <c r="A309" s="35" t="s">
        <v>56</v>
      </c>
      <c r="E309" s="39" t="s">
        <v>2910</v>
      </c>
    </row>
    <row r="310" spans="1:5" ht="12.75">
      <c r="A310" s="35" t="s">
        <v>57</v>
      </c>
      <c r="E310" s="40" t="s">
        <v>5</v>
      </c>
    </row>
    <row r="311" spans="1:5" ht="12.75">
      <c r="A311" t="s">
        <v>58</v>
      </c>
      <c r="E311" s="39" t="s">
        <v>5</v>
      </c>
    </row>
    <row r="312" spans="1:16" ht="12.75">
      <c r="A312" t="s">
        <v>50</v>
      </c>
      <c s="34" t="s">
        <v>721</v>
      </c>
      <c s="34" t="s">
        <v>2911</v>
      </c>
      <c s="35" t="s">
        <v>5</v>
      </c>
      <c s="6" t="s">
        <v>2912</v>
      </c>
      <c s="36" t="s">
        <v>54</v>
      </c>
      <c s="37">
        <v>1</v>
      </c>
      <c s="36">
        <v>0</v>
      </c>
      <c s="36">
        <f>ROUND(G312*H312,6)</f>
      </c>
      <c r="L312" s="38">
        <v>0</v>
      </c>
      <c s="32">
        <f>ROUND(ROUND(L312,2)*ROUND(G312,3),2)</f>
      </c>
      <c s="36" t="s">
        <v>55</v>
      </c>
      <c>
        <f>(M312*21)/100</f>
      </c>
      <c t="s">
        <v>28</v>
      </c>
    </row>
    <row r="313" spans="1:5" ht="12.75">
      <c r="A313" s="35" t="s">
        <v>56</v>
      </c>
      <c r="E313" s="39" t="s">
        <v>2912</v>
      </c>
    </row>
    <row r="314" spans="1:5" ht="12.75">
      <c r="A314" s="35" t="s">
        <v>57</v>
      </c>
      <c r="E314" s="40" t="s">
        <v>5</v>
      </c>
    </row>
    <row r="315" spans="1:5" ht="12.75">
      <c r="A315" t="s">
        <v>58</v>
      </c>
      <c r="E315" s="39" t="s">
        <v>5</v>
      </c>
    </row>
    <row r="316" spans="1:16" ht="12.75">
      <c r="A316" t="s">
        <v>50</v>
      </c>
      <c s="34" t="s">
        <v>726</v>
      </c>
      <c s="34" t="s">
        <v>2913</v>
      </c>
      <c s="35" t="s">
        <v>5</v>
      </c>
      <c s="6" t="s">
        <v>2914</v>
      </c>
      <c s="36" t="s">
        <v>54</v>
      </c>
      <c s="37">
        <v>1</v>
      </c>
      <c s="36">
        <v>0</v>
      </c>
      <c s="36">
        <f>ROUND(G316*H316,6)</f>
      </c>
      <c r="L316" s="38">
        <v>0</v>
      </c>
      <c s="32">
        <f>ROUND(ROUND(L316,2)*ROUND(G316,3),2)</f>
      </c>
      <c s="36" t="s">
        <v>55</v>
      </c>
      <c>
        <f>(M316*21)/100</f>
      </c>
      <c t="s">
        <v>28</v>
      </c>
    </row>
    <row r="317" spans="1:5" ht="12.75">
      <c r="A317" s="35" t="s">
        <v>56</v>
      </c>
      <c r="E317" s="39" t="s">
        <v>2914</v>
      </c>
    </row>
    <row r="318" spans="1:5" ht="12.75">
      <c r="A318" s="35" t="s">
        <v>57</v>
      </c>
      <c r="E318" s="40" t="s">
        <v>5</v>
      </c>
    </row>
    <row r="319" spans="1:5" ht="12.75">
      <c r="A319" t="s">
        <v>58</v>
      </c>
      <c r="E319" s="39" t="s">
        <v>5</v>
      </c>
    </row>
    <row r="320" spans="1:16" ht="12.75">
      <c r="A320" t="s">
        <v>50</v>
      </c>
      <c s="34" t="s">
        <v>731</v>
      </c>
      <c s="34" t="s">
        <v>2915</v>
      </c>
      <c s="35" t="s">
        <v>5</v>
      </c>
      <c s="6" t="s">
        <v>2916</v>
      </c>
      <c s="36" t="s">
        <v>54</v>
      </c>
      <c s="37">
        <v>1</v>
      </c>
      <c s="36">
        <v>0</v>
      </c>
      <c s="36">
        <f>ROUND(G320*H320,6)</f>
      </c>
      <c r="L320" s="38">
        <v>0</v>
      </c>
      <c s="32">
        <f>ROUND(ROUND(L320,2)*ROUND(G320,3),2)</f>
      </c>
      <c s="36" t="s">
        <v>55</v>
      </c>
      <c>
        <f>(M320*21)/100</f>
      </c>
      <c t="s">
        <v>28</v>
      </c>
    </row>
    <row r="321" spans="1:5" ht="12.75">
      <c r="A321" s="35" t="s">
        <v>56</v>
      </c>
      <c r="E321" s="39" t="s">
        <v>2916</v>
      </c>
    </row>
    <row r="322" spans="1:5" ht="12.75">
      <c r="A322" s="35" t="s">
        <v>57</v>
      </c>
      <c r="E322" s="40" t="s">
        <v>5</v>
      </c>
    </row>
    <row r="323" spans="1:5" ht="12.75">
      <c r="A323" t="s">
        <v>58</v>
      </c>
      <c r="E323" s="39" t="s">
        <v>5</v>
      </c>
    </row>
    <row r="324" spans="1:16" ht="25.5">
      <c r="A324" t="s">
        <v>50</v>
      </c>
      <c s="34" t="s">
        <v>51</v>
      </c>
      <c s="34" t="s">
        <v>2917</v>
      </c>
      <c s="35" t="s">
        <v>5</v>
      </c>
      <c s="6" t="s">
        <v>2918</v>
      </c>
      <c s="36" t="s">
        <v>54</v>
      </c>
      <c s="37">
        <v>37</v>
      </c>
      <c s="36">
        <v>0</v>
      </c>
      <c s="36">
        <f>ROUND(G324*H324,6)</f>
      </c>
      <c r="L324" s="38">
        <v>0</v>
      </c>
      <c s="32">
        <f>ROUND(ROUND(L324,2)*ROUND(G324,3),2)</f>
      </c>
      <c s="36" t="s">
        <v>761</v>
      </c>
      <c>
        <f>(M324*21)/100</f>
      </c>
      <c t="s">
        <v>28</v>
      </c>
    </row>
    <row r="325" spans="1:5" ht="25.5">
      <c r="A325" s="35" t="s">
        <v>56</v>
      </c>
      <c r="E325" s="39" t="s">
        <v>2918</v>
      </c>
    </row>
    <row r="326" spans="1:5" ht="12.75">
      <c r="A326" s="35" t="s">
        <v>57</v>
      </c>
      <c r="E326" s="40" t="s">
        <v>5</v>
      </c>
    </row>
    <row r="327" spans="1:5" ht="12.75">
      <c r="A327" t="s">
        <v>58</v>
      </c>
      <c r="E327" s="39" t="s">
        <v>5</v>
      </c>
    </row>
    <row r="328" spans="1:16" ht="12.75">
      <c r="A328" t="s">
        <v>50</v>
      </c>
      <c s="34" t="s">
        <v>59</v>
      </c>
      <c s="34" t="s">
        <v>2919</v>
      </c>
      <c s="35" t="s">
        <v>5</v>
      </c>
      <c s="6" t="s">
        <v>2920</v>
      </c>
      <c s="36" t="s">
        <v>54</v>
      </c>
      <c s="37">
        <v>37</v>
      </c>
      <c s="36">
        <v>5E-05</v>
      </c>
      <c s="36">
        <f>ROUND(G328*H328,6)</f>
      </c>
      <c r="L328" s="38">
        <v>0</v>
      </c>
      <c s="32">
        <f>ROUND(ROUND(L328,2)*ROUND(G328,3),2)</f>
      </c>
      <c s="36" t="s">
        <v>761</v>
      </c>
      <c>
        <f>(M328*21)/100</f>
      </c>
      <c t="s">
        <v>28</v>
      </c>
    </row>
    <row r="329" spans="1:5" ht="12.75">
      <c r="A329" s="35" t="s">
        <v>56</v>
      </c>
      <c r="E329" s="39" t="s">
        <v>2920</v>
      </c>
    </row>
    <row r="330" spans="1:5" ht="12.75">
      <c r="A330" s="35" t="s">
        <v>57</v>
      </c>
      <c r="E330" s="40" t="s">
        <v>5</v>
      </c>
    </row>
    <row r="331" spans="1:5" ht="12.75">
      <c r="A331" t="s">
        <v>58</v>
      </c>
      <c r="E331" s="39" t="s">
        <v>5</v>
      </c>
    </row>
    <row r="332" spans="1:16" ht="25.5">
      <c r="A332" t="s">
        <v>50</v>
      </c>
      <c s="34" t="s">
        <v>62</v>
      </c>
      <c s="34" t="s">
        <v>2921</v>
      </c>
      <c s="35" t="s">
        <v>5</v>
      </c>
      <c s="6" t="s">
        <v>2922</v>
      </c>
      <c s="36" t="s">
        <v>54</v>
      </c>
      <c s="37">
        <v>14</v>
      </c>
      <c s="36">
        <v>0</v>
      </c>
      <c s="36">
        <f>ROUND(G332*H332,6)</f>
      </c>
      <c r="L332" s="38">
        <v>0</v>
      </c>
      <c s="32">
        <f>ROUND(ROUND(L332,2)*ROUND(G332,3),2)</f>
      </c>
      <c s="36" t="s">
        <v>55</v>
      </c>
      <c>
        <f>(M332*21)/100</f>
      </c>
      <c t="s">
        <v>28</v>
      </c>
    </row>
    <row r="333" spans="1:5" ht="25.5">
      <c r="A333" s="35" t="s">
        <v>56</v>
      </c>
      <c r="E333" s="39" t="s">
        <v>2922</v>
      </c>
    </row>
    <row r="334" spans="1:5" ht="12.75">
      <c r="A334" s="35" t="s">
        <v>57</v>
      </c>
      <c r="E334" s="40" t="s">
        <v>5</v>
      </c>
    </row>
    <row r="335" spans="1:5" ht="12.75">
      <c r="A335" t="s">
        <v>58</v>
      </c>
      <c r="E335" s="39" t="s">
        <v>5</v>
      </c>
    </row>
    <row r="336" spans="1:16" ht="12.75">
      <c r="A336" t="s">
        <v>50</v>
      </c>
      <c s="34" t="s">
        <v>65</v>
      </c>
      <c s="34" t="s">
        <v>2923</v>
      </c>
      <c s="35" t="s">
        <v>5</v>
      </c>
      <c s="6" t="s">
        <v>2924</v>
      </c>
      <c s="36" t="s">
        <v>54</v>
      </c>
      <c s="37">
        <v>14</v>
      </c>
      <c s="36">
        <v>5E-05</v>
      </c>
      <c s="36">
        <f>ROUND(G336*H336,6)</f>
      </c>
      <c r="L336" s="38">
        <v>0</v>
      </c>
      <c s="32">
        <f>ROUND(ROUND(L336,2)*ROUND(G336,3),2)</f>
      </c>
      <c s="36" t="s">
        <v>761</v>
      </c>
      <c>
        <f>(M336*21)/100</f>
      </c>
      <c t="s">
        <v>28</v>
      </c>
    </row>
    <row r="337" spans="1:5" ht="12.75">
      <c r="A337" s="35" t="s">
        <v>56</v>
      </c>
      <c r="E337" s="39" t="s">
        <v>2924</v>
      </c>
    </row>
    <row r="338" spans="1:5" ht="12.75">
      <c r="A338" s="35" t="s">
        <v>57</v>
      </c>
      <c r="E338" s="40" t="s">
        <v>5</v>
      </c>
    </row>
    <row r="339" spans="1:5" ht="12.75">
      <c r="A339" t="s">
        <v>58</v>
      </c>
      <c r="E339" s="39" t="s">
        <v>5</v>
      </c>
    </row>
    <row r="340" spans="1:16" ht="25.5">
      <c r="A340" t="s">
        <v>50</v>
      </c>
      <c s="34" t="s">
        <v>69</v>
      </c>
      <c s="34" t="s">
        <v>2921</v>
      </c>
      <c s="35" t="s">
        <v>80</v>
      </c>
      <c s="6" t="s">
        <v>2922</v>
      </c>
      <c s="36" t="s">
        <v>54</v>
      </c>
      <c s="37">
        <v>12</v>
      </c>
      <c s="36">
        <v>0</v>
      </c>
      <c s="36">
        <f>ROUND(G340*H340,6)</f>
      </c>
      <c r="L340" s="38">
        <v>0</v>
      </c>
      <c s="32">
        <f>ROUND(ROUND(L340,2)*ROUND(G340,3),2)</f>
      </c>
      <c s="36" t="s">
        <v>55</v>
      </c>
      <c>
        <f>(M340*21)/100</f>
      </c>
      <c t="s">
        <v>28</v>
      </c>
    </row>
    <row r="341" spans="1:5" ht="25.5">
      <c r="A341" s="35" t="s">
        <v>56</v>
      </c>
      <c r="E341" s="39" t="s">
        <v>2922</v>
      </c>
    </row>
    <row r="342" spans="1:5" ht="12.75">
      <c r="A342" s="35" t="s">
        <v>57</v>
      </c>
      <c r="E342" s="40" t="s">
        <v>5</v>
      </c>
    </row>
    <row r="343" spans="1:5" ht="12.75">
      <c r="A343" t="s">
        <v>58</v>
      </c>
      <c r="E343" s="39" t="s">
        <v>5</v>
      </c>
    </row>
    <row r="344" spans="1:16" ht="12.75">
      <c r="A344" t="s">
        <v>50</v>
      </c>
      <c s="34" t="s">
        <v>73</v>
      </c>
      <c s="34" t="s">
        <v>2925</v>
      </c>
      <c s="35" t="s">
        <v>5</v>
      </c>
      <c s="6" t="s">
        <v>2924</v>
      </c>
      <c s="36" t="s">
        <v>54</v>
      </c>
      <c s="37">
        <v>12</v>
      </c>
      <c s="36">
        <v>5E-05</v>
      </c>
      <c s="36">
        <f>ROUND(G344*H344,6)</f>
      </c>
      <c r="L344" s="38">
        <v>0</v>
      </c>
      <c s="32">
        <f>ROUND(ROUND(L344,2)*ROUND(G344,3),2)</f>
      </c>
      <c s="36" t="s">
        <v>761</v>
      </c>
      <c>
        <f>(M344*21)/100</f>
      </c>
      <c t="s">
        <v>28</v>
      </c>
    </row>
    <row r="345" spans="1:5" ht="12.75">
      <c r="A345" s="35" t="s">
        <v>56</v>
      </c>
      <c r="E345" s="39" t="s">
        <v>2924</v>
      </c>
    </row>
    <row r="346" spans="1:5" ht="12.75">
      <c r="A346" s="35" t="s">
        <v>57</v>
      </c>
      <c r="E346" s="40" t="s">
        <v>5</v>
      </c>
    </row>
    <row r="347" spans="1:5" ht="12.75">
      <c r="A347" t="s">
        <v>58</v>
      </c>
      <c r="E347" s="39" t="s">
        <v>5</v>
      </c>
    </row>
    <row r="348" spans="1:16" ht="25.5">
      <c r="A348" t="s">
        <v>50</v>
      </c>
      <c s="34" t="s">
        <v>76</v>
      </c>
      <c s="34" t="s">
        <v>2926</v>
      </c>
      <c s="35" t="s">
        <v>5</v>
      </c>
      <c s="6" t="s">
        <v>2927</v>
      </c>
      <c s="36" t="s">
        <v>54</v>
      </c>
      <c s="37">
        <v>15</v>
      </c>
      <c s="36">
        <v>0</v>
      </c>
      <c s="36">
        <f>ROUND(G348*H348,6)</f>
      </c>
      <c r="L348" s="38">
        <v>0</v>
      </c>
      <c s="32">
        <f>ROUND(ROUND(L348,2)*ROUND(G348,3),2)</f>
      </c>
      <c s="36" t="s">
        <v>761</v>
      </c>
      <c>
        <f>(M348*21)/100</f>
      </c>
      <c t="s">
        <v>28</v>
      </c>
    </row>
    <row r="349" spans="1:5" ht="25.5">
      <c r="A349" s="35" t="s">
        <v>56</v>
      </c>
      <c r="E349" s="39" t="s">
        <v>2927</v>
      </c>
    </row>
    <row r="350" spans="1:5" ht="12.75">
      <c r="A350" s="35" t="s">
        <v>57</v>
      </c>
      <c r="E350" s="40" t="s">
        <v>5</v>
      </c>
    </row>
    <row r="351" spans="1:5" ht="12.75">
      <c r="A351" t="s">
        <v>58</v>
      </c>
      <c r="E351" s="39" t="s">
        <v>5</v>
      </c>
    </row>
    <row r="352" spans="1:16" ht="12.75">
      <c r="A352" t="s">
        <v>50</v>
      </c>
      <c s="34" t="s">
        <v>79</v>
      </c>
      <c s="34" t="s">
        <v>2928</v>
      </c>
      <c s="35" t="s">
        <v>5</v>
      </c>
      <c s="6" t="s">
        <v>2929</v>
      </c>
      <c s="36" t="s">
        <v>54</v>
      </c>
      <c s="37">
        <v>15</v>
      </c>
      <c s="36">
        <v>5E-05</v>
      </c>
      <c s="36">
        <f>ROUND(G352*H352,6)</f>
      </c>
      <c r="L352" s="38">
        <v>0</v>
      </c>
      <c s="32">
        <f>ROUND(ROUND(L352,2)*ROUND(G352,3),2)</f>
      </c>
      <c s="36" t="s">
        <v>761</v>
      </c>
      <c>
        <f>(M352*21)/100</f>
      </c>
      <c t="s">
        <v>28</v>
      </c>
    </row>
    <row r="353" spans="1:5" ht="12.75">
      <c r="A353" s="35" t="s">
        <v>56</v>
      </c>
      <c r="E353" s="39" t="s">
        <v>2929</v>
      </c>
    </row>
    <row r="354" spans="1:5" ht="12.75">
      <c r="A354" s="35" t="s">
        <v>57</v>
      </c>
      <c r="E354" s="40" t="s">
        <v>5</v>
      </c>
    </row>
    <row r="355" spans="1:5" ht="12.75">
      <c r="A355" t="s">
        <v>58</v>
      </c>
      <c r="E355" s="39" t="s">
        <v>5</v>
      </c>
    </row>
    <row r="356" spans="1:16" ht="25.5">
      <c r="A356" t="s">
        <v>50</v>
      </c>
      <c s="34" t="s">
        <v>82</v>
      </c>
      <c s="34" t="s">
        <v>2930</v>
      </c>
      <c s="35" t="s">
        <v>5</v>
      </c>
      <c s="6" t="s">
        <v>2931</v>
      </c>
      <c s="36" t="s">
        <v>54</v>
      </c>
      <c s="37">
        <v>1</v>
      </c>
      <c s="36">
        <v>0</v>
      </c>
      <c s="36">
        <f>ROUND(G356*H356,6)</f>
      </c>
      <c r="L356" s="38">
        <v>0</v>
      </c>
      <c s="32">
        <f>ROUND(ROUND(L356,2)*ROUND(G356,3),2)</f>
      </c>
      <c s="36" t="s">
        <v>761</v>
      </c>
      <c>
        <f>(M356*21)/100</f>
      </c>
      <c t="s">
        <v>28</v>
      </c>
    </row>
    <row r="357" spans="1:5" ht="25.5">
      <c r="A357" s="35" t="s">
        <v>56</v>
      </c>
      <c r="E357" s="39" t="s">
        <v>2931</v>
      </c>
    </row>
    <row r="358" spans="1:5" ht="12.75">
      <c r="A358" s="35" t="s">
        <v>57</v>
      </c>
      <c r="E358" s="40" t="s">
        <v>5</v>
      </c>
    </row>
    <row r="359" spans="1:5" ht="12.75">
      <c r="A359" t="s">
        <v>58</v>
      </c>
      <c r="E359" s="39" t="s">
        <v>5</v>
      </c>
    </row>
    <row r="360" spans="1:16" ht="12.75">
      <c r="A360" t="s">
        <v>50</v>
      </c>
      <c s="34" t="s">
        <v>85</v>
      </c>
      <c s="34" t="s">
        <v>2932</v>
      </c>
      <c s="35" t="s">
        <v>5</v>
      </c>
      <c s="6" t="s">
        <v>2933</v>
      </c>
      <c s="36" t="s">
        <v>54</v>
      </c>
      <c s="37">
        <v>1</v>
      </c>
      <c s="36">
        <v>5E-05</v>
      </c>
      <c s="36">
        <f>ROUND(G360*H360,6)</f>
      </c>
      <c r="L360" s="38">
        <v>0</v>
      </c>
      <c s="32">
        <f>ROUND(ROUND(L360,2)*ROUND(G360,3),2)</f>
      </c>
      <c s="36" t="s">
        <v>55</v>
      </c>
      <c>
        <f>(M360*21)/100</f>
      </c>
      <c t="s">
        <v>28</v>
      </c>
    </row>
    <row r="361" spans="1:5" ht="12.75">
      <c r="A361" s="35" t="s">
        <v>56</v>
      </c>
      <c r="E361" s="39" t="s">
        <v>2933</v>
      </c>
    </row>
    <row r="362" spans="1:5" ht="12.75">
      <c r="A362" s="35" t="s">
        <v>57</v>
      </c>
      <c r="E362" s="40" t="s">
        <v>5</v>
      </c>
    </row>
    <row r="363" spans="1:5" ht="12.75">
      <c r="A363" t="s">
        <v>58</v>
      </c>
      <c r="E363" s="39" t="s">
        <v>5</v>
      </c>
    </row>
    <row r="364" spans="1:16" ht="25.5">
      <c r="A364" t="s">
        <v>50</v>
      </c>
      <c s="34" t="s">
        <v>88</v>
      </c>
      <c s="34" t="s">
        <v>2934</v>
      </c>
      <c s="35" t="s">
        <v>5</v>
      </c>
      <c s="6" t="s">
        <v>2935</v>
      </c>
      <c s="36" t="s">
        <v>54</v>
      </c>
      <c s="37">
        <v>4</v>
      </c>
      <c s="36">
        <v>0</v>
      </c>
      <c s="36">
        <f>ROUND(G364*H364,6)</f>
      </c>
      <c r="L364" s="38">
        <v>0</v>
      </c>
      <c s="32">
        <f>ROUND(ROUND(L364,2)*ROUND(G364,3),2)</f>
      </c>
      <c s="36" t="s">
        <v>761</v>
      </c>
      <c>
        <f>(M364*21)/100</f>
      </c>
      <c t="s">
        <v>28</v>
      </c>
    </row>
    <row r="365" spans="1:5" ht="25.5">
      <c r="A365" s="35" t="s">
        <v>56</v>
      </c>
      <c r="E365" s="39" t="s">
        <v>2935</v>
      </c>
    </row>
    <row r="366" spans="1:5" ht="12.75">
      <c r="A366" s="35" t="s">
        <v>57</v>
      </c>
      <c r="E366" s="40" t="s">
        <v>5</v>
      </c>
    </row>
    <row r="367" spans="1:5" ht="12.75">
      <c r="A367" t="s">
        <v>58</v>
      </c>
      <c r="E367" s="39" t="s">
        <v>5</v>
      </c>
    </row>
    <row r="368" spans="1:16" ht="12.75">
      <c r="A368" t="s">
        <v>50</v>
      </c>
      <c s="34" t="s">
        <v>92</v>
      </c>
      <c s="34" t="s">
        <v>2936</v>
      </c>
      <c s="35" t="s">
        <v>5</v>
      </c>
      <c s="6" t="s">
        <v>2937</v>
      </c>
      <c s="36" t="s">
        <v>54</v>
      </c>
      <c s="37">
        <v>4</v>
      </c>
      <c s="36">
        <v>5E-05</v>
      </c>
      <c s="36">
        <f>ROUND(G368*H368,6)</f>
      </c>
      <c r="L368" s="38">
        <v>0</v>
      </c>
      <c s="32">
        <f>ROUND(ROUND(L368,2)*ROUND(G368,3),2)</f>
      </c>
      <c s="36" t="s">
        <v>761</v>
      </c>
      <c>
        <f>(M368*21)/100</f>
      </c>
      <c t="s">
        <v>28</v>
      </c>
    </row>
    <row r="369" spans="1:5" ht="12.75">
      <c r="A369" s="35" t="s">
        <v>56</v>
      </c>
      <c r="E369" s="39" t="s">
        <v>2937</v>
      </c>
    </row>
    <row r="370" spans="1:5" ht="12.75">
      <c r="A370" s="35" t="s">
        <v>57</v>
      </c>
      <c r="E370" s="40" t="s">
        <v>5</v>
      </c>
    </row>
    <row r="371" spans="1:5" ht="12.75">
      <c r="A371" t="s">
        <v>58</v>
      </c>
      <c r="E371" s="39" t="s">
        <v>5</v>
      </c>
    </row>
    <row r="372" spans="1:16" ht="25.5">
      <c r="A372" t="s">
        <v>50</v>
      </c>
      <c s="34" t="s">
        <v>95</v>
      </c>
      <c s="34" t="s">
        <v>2938</v>
      </c>
      <c s="35" t="s">
        <v>5</v>
      </c>
      <c s="6" t="s">
        <v>2939</v>
      </c>
      <c s="36" t="s">
        <v>54</v>
      </c>
      <c s="37">
        <v>7</v>
      </c>
      <c s="36">
        <v>0</v>
      </c>
      <c s="36">
        <f>ROUND(G372*H372,6)</f>
      </c>
      <c r="L372" s="38">
        <v>0</v>
      </c>
      <c s="32">
        <f>ROUND(ROUND(L372,2)*ROUND(G372,3),2)</f>
      </c>
      <c s="36" t="s">
        <v>761</v>
      </c>
      <c>
        <f>(M372*21)/100</f>
      </c>
      <c t="s">
        <v>28</v>
      </c>
    </row>
    <row r="373" spans="1:5" ht="25.5">
      <c r="A373" s="35" t="s">
        <v>56</v>
      </c>
      <c r="E373" s="39" t="s">
        <v>2939</v>
      </c>
    </row>
    <row r="374" spans="1:5" ht="12.75">
      <c r="A374" s="35" t="s">
        <v>57</v>
      </c>
      <c r="E374" s="40" t="s">
        <v>5</v>
      </c>
    </row>
    <row r="375" spans="1:5" ht="12.75">
      <c r="A375" t="s">
        <v>58</v>
      </c>
      <c r="E375" s="39" t="s">
        <v>5</v>
      </c>
    </row>
    <row r="376" spans="1:16" ht="12.75">
      <c r="A376" t="s">
        <v>50</v>
      </c>
      <c s="34" t="s">
        <v>98</v>
      </c>
      <c s="34" t="s">
        <v>2940</v>
      </c>
      <c s="35" t="s">
        <v>5</v>
      </c>
      <c s="6" t="s">
        <v>2941</v>
      </c>
      <c s="36" t="s">
        <v>54</v>
      </c>
      <c s="37">
        <v>7</v>
      </c>
      <c s="36">
        <v>5E-05</v>
      </c>
      <c s="36">
        <f>ROUND(G376*H376,6)</f>
      </c>
      <c r="L376" s="38">
        <v>0</v>
      </c>
      <c s="32">
        <f>ROUND(ROUND(L376,2)*ROUND(G376,3),2)</f>
      </c>
      <c s="36" t="s">
        <v>761</v>
      </c>
      <c>
        <f>(M376*21)/100</f>
      </c>
      <c t="s">
        <v>28</v>
      </c>
    </row>
    <row r="377" spans="1:5" ht="12.75">
      <c r="A377" s="35" t="s">
        <v>56</v>
      </c>
      <c r="E377" s="39" t="s">
        <v>2941</v>
      </c>
    </row>
    <row r="378" spans="1:5" ht="12.75">
      <c r="A378" s="35" t="s">
        <v>57</v>
      </c>
      <c r="E378" s="40" t="s">
        <v>5</v>
      </c>
    </row>
    <row r="379" spans="1:5" ht="12.75">
      <c r="A379" t="s">
        <v>58</v>
      </c>
      <c r="E379" s="39" t="s">
        <v>5</v>
      </c>
    </row>
    <row r="380" spans="1:16" ht="25.5">
      <c r="A380" t="s">
        <v>50</v>
      </c>
      <c s="34" t="s">
        <v>101</v>
      </c>
      <c s="34" t="s">
        <v>2942</v>
      </c>
      <c s="35" t="s">
        <v>5</v>
      </c>
      <c s="6" t="s">
        <v>2943</v>
      </c>
      <c s="36" t="s">
        <v>54</v>
      </c>
      <c s="37">
        <v>3</v>
      </c>
      <c s="36">
        <v>0</v>
      </c>
      <c s="36">
        <f>ROUND(G380*H380,6)</f>
      </c>
      <c r="L380" s="38">
        <v>0</v>
      </c>
      <c s="32">
        <f>ROUND(ROUND(L380,2)*ROUND(G380,3),2)</f>
      </c>
      <c s="36" t="s">
        <v>761</v>
      </c>
      <c>
        <f>(M380*21)/100</f>
      </c>
      <c t="s">
        <v>28</v>
      </c>
    </row>
    <row r="381" spans="1:5" ht="25.5">
      <c r="A381" s="35" t="s">
        <v>56</v>
      </c>
      <c r="E381" s="39" t="s">
        <v>2943</v>
      </c>
    </row>
    <row r="382" spans="1:5" ht="12.75">
      <c r="A382" s="35" t="s">
        <v>57</v>
      </c>
      <c r="E382" s="40" t="s">
        <v>5</v>
      </c>
    </row>
    <row r="383" spans="1:5" ht="12.75">
      <c r="A383" t="s">
        <v>58</v>
      </c>
      <c r="E383" s="39" t="s">
        <v>5</v>
      </c>
    </row>
    <row r="384" spans="1:16" ht="12.75">
      <c r="A384" t="s">
        <v>50</v>
      </c>
      <c s="34" t="s">
        <v>104</v>
      </c>
      <c s="34" t="s">
        <v>2932</v>
      </c>
      <c s="35" t="s">
        <v>80</v>
      </c>
      <c s="6" t="s">
        <v>2933</v>
      </c>
      <c s="36" t="s">
        <v>54</v>
      </c>
      <c s="37">
        <v>3</v>
      </c>
      <c s="36">
        <v>5E-05</v>
      </c>
      <c s="36">
        <f>ROUND(G384*H384,6)</f>
      </c>
      <c r="L384" s="38">
        <v>0</v>
      </c>
      <c s="32">
        <f>ROUND(ROUND(L384,2)*ROUND(G384,3),2)</f>
      </c>
      <c s="36" t="s">
        <v>55</v>
      </c>
      <c>
        <f>(M384*21)/100</f>
      </c>
      <c t="s">
        <v>28</v>
      </c>
    </row>
    <row r="385" spans="1:5" ht="12.75">
      <c r="A385" s="35" t="s">
        <v>56</v>
      </c>
      <c r="E385" s="39" t="s">
        <v>2933</v>
      </c>
    </row>
    <row r="386" spans="1:5" ht="12.75">
      <c r="A386" s="35" t="s">
        <v>57</v>
      </c>
      <c r="E386" s="40" t="s">
        <v>5</v>
      </c>
    </row>
    <row r="387" spans="1:5" ht="12.75">
      <c r="A387" t="s">
        <v>58</v>
      </c>
      <c r="E387" s="39" t="s">
        <v>5</v>
      </c>
    </row>
    <row r="388" spans="1:16" ht="12.75">
      <c r="A388" t="s">
        <v>50</v>
      </c>
      <c s="34" t="s">
        <v>107</v>
      </c>
      <c s="34" t="s">
        <v>2944</v>
      </c>
      <c s="35" t="s">
        <v>5</v>
      </c>
      <c s="6" t="s">
        <v>2945</v>
      </c>
      <c s="36" t="s">
        <v>54</v>
      </c>
      <c s="37">
        <v>9</v>
      </c>
      <c s="36">
        <v>0</v>
      </c>
      <c s="36">
        <f>ROUND(G388*H388,6)</f>
      </c>
      <c r="L388" s="38">
        <v>0</v>
      </c>
      <c s="32">
        <f>ROUND(ROUND(L388,2)*ROUND(G388,3),2)</f>
      </c>
      <c s="36" t="s">
        <v>761</v>
      </c>
      <c>
        <f>(M388*21)/100</f>
      </c>
      <c t="s">
        <v>28</v>
      </c>
    </row>
    <row r="389" spans="1:5" ht="12.75">
      <c r="A389" s="35" t="s">
        <v>56</v>
      </c>
      <c r="E389" s="39" t="s">
        <v>2945</v>
      </c>
    </row>
    <row r="390" spans="1:5" ht="12.75">
      <c r="A390" s="35" t="s">
        <v>57</v>
      </c>
      <c r="E390" s="40" t="s">
        <v>5</v>
      </c>
    </row>
    <row r="391" spans="1:5" ht="12.75">
      <c r="A391" t="s">
        <v>58</v>
      </c>
      <c r="E391" s="39" t="s">
        <v>5</v>
      </c>
    </row>
    <row r="392" spans="1:16" ht="12.75">
      <c r="A392" t="s">
        <v>50</v>
      </c>
      <c s="34" t="s">
        <v>110</v>
      </c>
      <c s="34" t="s">
        <v>2946</v>
      </c>
      <c s="35" t="s">
        <v>5</v>
      </c>
      <c s="6" t="s">
        <v>2933</v>
      </c>
      <c s="36" t="s">
        <v>54</v>
      </c>
      <c s="37">
        <v>9</v>
      </c>
      <c s="36">
        <v>5E-05</v>
      </c>
      <c s="36">
        <f>ROUND(G392*H392,6)</f>
      </c>
      <c r="L392" s="38">
        <v>0</v>
      </c>
      <c s="32">
        <f>ROUND(ROUND(L392,2)*ROUND(G392,3),2)</f>
      </c>
      <c s="36" t="s">
        <v>55</v>
      </c>
      <c>
        <f>(M392*21)/100</f>
      </c>
      <c t="s">
        <v>28</v>
      </c>
    </row>
    <row r="393" spans="1:5" ht="12.75">
      <c r="A393" s="35" t="s">
        <v>56</v>
      </c>
      <c r="E393" s="39" t="s">
        <v>2933</v>
      </c>
    </row>
    <row r="394" spans="1:5" ht="12.75">
      <c r="A394" s="35" t="s">
        <v>57</v>
      </c>
      <c r="E394" s="40" t="s">
        <v>5</v>
      </c>
    </row>
    <row r="395" spans="1:5" ht="12.75">
      <c r="A395" t="s">
        <v>58</v>
      </c>
      <c r="E395" s="39" t="s">
        <v>5</v>
      </c>
    </row>
    <row r="396" spans="1:16" ht="25.5">
      <c r="A396" t="s">
        <v>50</v>
      </c>
      <c s="34" t="s">
        <v>113</v>
      </c>
      <c s="34" t="s">
        <v>2947</v>
      </c>
      <c s="35" t="s">
        <v>5</v>
      </c>
      <c s="6" t="s">
        <v>2948</v>
      </c>
      <c s="36" t="s">
        <v>54</v>
      </c>
      <c s="37">
        <v>36</v>
      </c>
      <c s="36">
        <v>0</v>
      </c>
      <c s="36">
        <f>ROUND(G396*H396,6)</f>
      </c>
      <c r="L396" s="38">
        <v>0</v>
      </c>
      <c s="32">
        <f>ROUND(ROUND(L396,2)*ROUND(G396,3),2)</f>
      </c>
      <c s="36" t="s">
        <v>55</v>
      </c>
      <c>
        <f>(M396*21)/100</f>
      </c>
      <c t="s">
        <v>28</v>
      </c>
    </row>
    <row r="397" spans="1:5" ht="25.5">
      <c r="A397" s="35" t="s">
        <v>56</v>
      </c>
      <c r="E397" s="39" t="s">
        <v>2948</v>
      </c>
    </row>
    <row r="398" spans="1:5" ht="12.75">
      <c r="A398" s="35" t="s">
        <v>57</v>
      </c>
      <c r="E398" s="40" t="s">
        <v>5</v>
      </c>
    </row>
    <row r="399" spans="1:5" ht="12.75">
      <c r="A399" t="s">
        <v>58</v>
      </c>
      <c r="E399" s="39" t="s">
        <v>5</v>
      </c>
    </row>
    <row r="400" spans="1:16" ht="12.75">
      <c r="A400" t="s">
        <v>50</v>
      </c>
      <c s="34" t="s">
        <v>116</v>
      </c>
      <c s="34" t="s">
        <v>2949</v>
      </c>
      <c s="35" t="s">
        <v>5</v>
      </c>
      <c s="6" t="s">
        <v>2950</v>
      </c>
      <c s="36" t="s">
        <v>54</v>
      </c>
      <c s="37">
        <v>36</v>
      </c>
      <c s="36">
        <v>6E-05</v>
      </c>
      <c s="36">
        <f>ROUND(G400*H400,6)</f>
      </c>
      <c r="L400" s="38">
        <v>0</v>
      </c>
      <c s="32">
        <f>ROUND(ROUND(L400,2)*ROUND(G400,3),2)</f>
      </c>
      <c s="36" t="s">
        <v>55</v>
      </c>
      <c>
        <f>(M400*21)/100</f>
      </c>
      <c t="s">
        <v>28</v>
      </c>
    </row>
    <row r="401" spans="1:5" ht="12.75">
      <c r="A401" s="35" t="s">
        <v>56</v>
      </c>
      <c r="E401" s="39" t="s">
        <v>2950</v>
      </c>
    </row>
    <row r="402" spans="1:5" ht="12.75">
      <c r="A402" s="35" t="s">
        <v>57</v>
      </c>
      <c r="E402" s="40" t="s">
        <v>5</v>
      </c>
    </row>
    <row r="403" spans="1:5" ht="12.75">
      <c r="A403" t="s">
        <v>58</v>
      </c>
      <c r="E403" s="39" t="s">
        <v>5</v>
      </c>
    </row>
    <row r="404" spans="1:16" ht="25.5">
      <c r="A404" t="s">
        <v>50</v>
      </c>
      <c s="34" t="s">
        <v>119</v>
      </c>
      <c s="34" t="s">
        <v>2951</v>
      </c>
      <c s="35" t="s">
        <v>5</v>
      </c>
      <c s="6" t="s">
        <v>2952</v>
      </c>
      <c s="36" t="s">
        <v>54</v>
      </c>
      <c s="37">
        <v>15</v>
      </c>
      <c s="36">
        <v>0</v>
      </c>
      <c s="36">
        <f>ROUND(G404*H404,6)</f>
      </c>
      <c r="L404" s="38">
        <v>0</v>
      </c>
      <c s="32">
        <f>ROUND(ROUND(L404,2)*ROUND(G404,3),2)</f>
      </c>
      <c s="36" t="s">
        <v>55</v>
      </c>
      <c>
        <f>(M404*21)/100</f>
      </c>
      <c t="s">
        <v>28</v>
      </c>
    </row>
    <row r="405" spans="1:5" ht="25.5">
      <c r="A405" s="35" t="s">
        <v>56</v>
      </c>
      <c r="E405" s="39" t="s">
        <v>2952</v>
      </c>
    </row>
    <row r="406" spans="1:5" ht="12.75">
      <c r="A406" s="35" t="s">
        <v>57</v>
      </c>
      <c r="E406" s="40" t="s">
        <v>5</v>
      </c>
    </row>
    <row r="407" spans="1:5" ht="12.75">
      <c r="A407" t="s">
        <v>58</v>
      </c>
      <c r="E407" s="39" t="s">
        <v>5</v>
      </c>
    </row>
    <row r="408" spans="1:16" ht="12.75">
      <c r="A408" t="s">
        <v>50</v>
      </c>
      <c s="34" t="s">
        <v>122</v>
      </c>
      <c s="34" t="s">
        <v>2953</v>
      </c>
      <c s="35" t="s">
        <v>5</v>
      </c>
      <c s="6" t="s">
        <v>2954</v>
      </c>
      <c s="36" t="s">
        <v>54</v>
      </c>
      <c s="37">
        <v>15</v>
      </c>
      <c s="36">
        <v>0.0016</v>
      </c>
      <c s="36">
        <f>ROUND(G408*H408,6)</f>
      </c>
      <c r="L408" s="38">
        <v>0</v>
      </c>
      <c s="32">
        <f>ROUND(ROUND(L408,2)*ROUND(G408,3),2)</f>
      </c>
      <c s="36" t="s">
        <v>55</v>
      </c>
      <c>
        <f>(M408*21)/100</f>
      </c>
      <c t="s">
        <v>28</v>
      </c>
    </row>
    <row r="409" spans="1:5" ht="12.75">
      <c r="A409" s="35" t="s">
        <v>56</v>
      </c>
      <c r="E409" s="39" t="s">
        <v>2954</v>
      </c>
    </row>
    <row r="410" spans="1:5" ht="12.75">
      <c r="A410" s="35" t="s">
        <v>57</v>
      </c>
      <c r="E410" s="40" t="s">
        <v>5</v>
      </c>
    </row>
    <row r="411" spans="1:5" ht="12.75">
      <c r="A411" t="s">
        <v>58</v>
      </c>
      <c r="E411" s="39" t="s">
        <v>5</v>
      </c>
    </row>
    <row r="412" spans="1:16" ht="12.75">
      <c r="A412" t="s">
        <v>50</v>
      </c>
      <c s="34" t="s">
        <v>125</v>
      </c>
      <c s="34" t="s">
        <v>2955</v>
      </c>
      <c s="35" t="s">
        <v>5</v>
      </c>
      <c s="6" t="s">
        <v>2956</v>
      </c>
      <c s="36" t="s">
        <v>54</v>
      </c>
      <c s="37">
        <v>2</v>
      </c>
      <c s="36">
        <v>0</v>
      </c>
      <c s="36">
        <f>ROUND(G412*H412,6)</f>
      </c>
      <c r="L412" s="38">
        <v>0</v>
      </c>
      <c s="32">
        <f>ROUND(ROUND(L412,2)*ROUND(G412,3),2)</f>
      </c>
      <c s="36" t="s">
        <v>55</v>
      </c>
      <c>
        <f>(M412*21)/100</f>
      </c>
      <c t="s">
        <v>28</v>
      </c>
    </row>
    <row r="413" spans="1:5" ht="12.75">
      <c r="A413" s="35" t="s">
        <v>56</v>
      </c>
      <c r="E413" s="39" t="s">
        <v>2956</v>
      </c>
    </row>
    <row r="414" spans="1:5" ht="12.75">
      <c r="A414" s="35" t="s">
        <v>57</v>
      </c>
      <c r="E414" s="40" t="s">
        <v>5</v>
      </c>
    </row>
    <row r="415" spans="1:5" ht="12.75">
      <c r="A415" t="s">
        <v>58</v>
      </c>
      <c r="E415" s="39" t="s">
        <v>5</v>
      </c>
    </row>
    <row r="416" spans="1:13" ht="12.75">
      <c r="A416" t="s">
        <v>47</v>
      </c>
      <c r="C416" s="31" t="s">
        <v>2957</v>
      </c>
      <c r="E416" s="33" t="s">
        <v>2958</v>
      </c>
      <c r="J416" s="32">
        <f>0</f>
      </c>
      <c s="32">
        <f>0</f>
      </c>
      <c s="32">
        <f>0+L417+L421+L425+L429+L433+L437+L441+L445+L449</f>
      </c>
      <c s="32">
        <f>0+M417+M421+M425+M429+M433+M437+M441+M445+M449</f>
      </c>
    </row>
    <row r="417" spans="1:16" ht="12.75">
      <c r="A417" t="s">
        <v>50</v>
      </c>
      <c s="34" t="s">
        <v>128</v>
      </c>
      <c s="34" t="s">
        <v>2959</v>
      </c>
      <c s="35" t="s">
        <v>5</v>
      </c>
      <c s="6" t="s">
        <v>2960</v>
      </c>
      <c s="36" t="s">
        <v>68</v>
      </c>
      <c s="37">
        <v>2</v>
      </c>
      <c s="36">
        <v>0</v>
      </c>
      <c s="36">
        <f>ROUND(G417*H417,6)</f>
      </c>
      <c r="L417" s="38">
        <v>0</v>
      </c>
      <c s="32">
        <f>ROUND(ROUND(L417,2)*ROUND(G417,3),2)</f>
      </c>
      <c s="36" t="s">
        <v>761</v>
      </c>
      <c>
        <f>(M417*21)/100</f>
      </c>
      <c t="s">
        <v>28</v>
      </c>
    </row>
    <row r="418" spans="1:5" ht="12.75">
      <c r="A418" s="35" t="s">
        <v>56</v>
      </c>
      <c r="E418" s="39" t="s">
        <v>2960</v>
      </c>
    </row>
    <row r="419" spans="1:5" ht="12.75">
      <c r="A419" s="35" t="s">
        <v>57</v>
      </c>
      <c r="E419" s="40" t="s">
        <v>5</v>
      </c>
    </row>
    <row r="420" spans="1:5" ht="12.75">
      <c r="A420" t="s">
        <v>58</v>
      </c>
      <c r="E420" s="39" t="s">
        <v>5</v>
      </c>
    </row>
    <row r="421" spans="1:16" ht="12.75">
      <c r="A421" t="s">
        <v>50</v>
      </c>
      <c s="34" t="s">
        <v>131</v>
      </c>
      <c s="34" t="s">
        <v>2961</v>
      </c>
      <c s="35" t="s">
        <v>5</v>
      </c>
      <c s="6" t="s">
        <v>2962</v>
      </c>
      <c s="36" t="s">
        <v>68</v>
      </c>
      <c s="37">
        <v>2</v>
      </c>
      <c s="36">
        <v>0.0055</v>
      </c>
      <c s="36">
        <f>ROUND(G421*H421,6)</f>
      </c>
      <c r="L421" s="38">
        <v>0</v>
      </c>
      <c s="32">
        <f>ROUND(ROUND(L421,2)*ROUND(G421,3),2)</f>
      </c>
      <c s="36" t="s">
        <v>761</v>
      </c>
      <c>
        <f>(M421*21)/100</f>
      </c>
      <c t="s">
        <v>28</v>
      </c>
    </row>
    <row r="422" spans="1:5" ht="12.75">
      <c r="A422" s="35" t="s">
        <v>56</v>
      </c>
      <c r="E422" s="39" t="s">
        <v>2962</v>
      </c>
    </row>
    <row r="423" spans="1:5" ht="12.75">
      <c r="A423" s="35" t="s">
        <v>57</v>
      </c>
      <c r="E423" s="40" t="s">
        <v>5</v>
      </c>
    </row>
    <row r="424" spans="1:5" ht="12.75">
      <c r="A424" t="s">
        <v>58</v>
      </c>
      <c r="E424" s="39" t="s">
        <v>5</v>
      </c>
    </row>
    <row r="425" spans="1:16" ht="12.75">
      <c r="A425" t="s">
        <v>50</v>
      </c>
      <c s="34" t="s">
        <v>134</v>
      </c>
      <c s="34" t="s">
        <v>2963</v>
      </c>
      <c s="35" t="s">
        <v>5</v>
      </c>
      <c s="6" t="s">
        <v>2964</v>
      </c>
      <c s="36" t="s">
        <v>54</v>
      </c>
      <c s="37">
        <v>4</v>
      </c>
      <c s="36">
        <v>0</v>
      </c>
      <c s="36">
        <f>ROUND(G425*H425,6)</f>
      </c>
      <c r="L425" s="38">
        <v>0</v>
      </c>
      <c s="32">
        <f>ROUND(ROUND(L425,2)*ROUND(G425,3),2)</f>
      </c>
      <c s="36" t="s">
        <v>761</v>
      </c>
      <c>
        <f>(M425*21)/100</f>
      </c>
      <c t="s">
        <v>28</v>
      </c>
    </row>
    <row r="426" spans="1:5" ht="12.75">
      <c r="A426" s="35" t="s">
        <v>56</v>
      </c>
      <c r="E426" s="39" t="s">
        <v>2964</v>
      </c>
    </row>
    <row r="427" spans="1:5" ht="12.75">
      <c r="A427" s="35" t="s">
        <v>57</v>
      </c>
      <c r="E427" s="40" t="s">
        <v>5</v>
      </c>
    </row>
    <row r="428" spans="1:5" ht="12.75">
      <c r="A428" t="s">
        <v>58</v>
      </c>
      <c r="E428" s="39" t="s">
        <v>5</v>
      </c>
    </row>
    <row r="429" spans="1:16" ht="12.75">
      <c r="A429" t="s">
        <v>50</v>
      </c>
      <c s="34" t="s">
        <v>137</v>
      </c>
      <c s="34" t="s">
        <v>2965</v>
      </c>
      <c s="35" t="s">
        <v>5</v>
      </c>
      <c s="6" t="s">
        <v>2966</v>
      </c>
      <c s="36" t="s">
        <v>54</v>
      </c>
      <c s="37">
        <v>3</v>
      </c>
      <c s="36">
        <v>0.00016</v>
      </c>
      <c s="36">
        <f>ROUND(G429*H429,6)</f>
      </c>
      <c r="L429" s="38">
        <v>0</v>
      </c>
      <c s="32">
        <f>ROUND(ROUND(L429,2)*ROUND(G429,3),2)</f>
      </c>
      <c s="36" t="s">
        <v>55</v>
      </c>
      <c>
        <f>(M429*21)/100</f>
      </c>
      <c t="s">
        <v>28</v>
      </c>
    </row>
    <row r="430" spans="1:5" ht="12.75">
      <c r="A430" s="35" t="s">
        <v>56</v>
      </c>
      <c r="E430" s="39" t="s">
        <v>2966</v>
      </c>
    </row>
    <row r="431" spans="1:5" ht="12.75">
      <c r="A431" s="35" t="s">
        <v>57</v>
      </c>
      <c r="E431" s="40" t="s">
        <v>5</v>
      </c>
    </row>
    <row r="432" spans="1:5" ht="12.75">
      <c r="A432" t="s">
        <v>58</v>
      </c>
      <c r="E432" s="39" t="s">
        <v>5</v>
      </c>
    </row>
    <row r="433" spans="1:16" ht="12.75">
      <c r="A433" t="s">
        <v>50</v>
      </c>
      <c s="34" t="s">
        <v>140</v>
      </c>
      <c s="34" t="s">
        <v>2967</v>
      </c>
      <c s="35" t="s">
        <v>5</v>
      </c>
      <c s="6" t="s">
        <v>2968</v>
      </c>
      <c s="36" t="s">
        <v>54</v>
      </c>
      <c s="37">
        <v>1</v>
      </c>
      <c s="36">
        <v>0.00012</v>
      </c>
      <c s="36">
        <f>ROUND(G433*H433,6)</f>
      </c>
      <c r="L433" s="38">
        <v>0</v>
      </c>
      <c s="32">
        <f>ROUND(ROUND(L433,2)*ROUND(G433,3),2)</f>
      </c>
      <c s="36" t="s">
        <v>761</v>
      </c>
      <c>
        <f>(M433*21)/100</f>
      </c>
      <c t="s">
        <v>28</v>
      </c>
    </row>
    <row r="434" spans="1:5" ht="12.75">
      <c r="A434" s="35" t="s">
        <v>56</v>
      </c>
      <c r="E434" s="39" t="s">
        <v>2968</v>
      </c>
    </row>
    <row r="435" spans="1:5" ht="12.75">
      <c r="A435" s="35" t="s">
        <v>57</v>
      </c>
      <c r="E435" s="40" t="s">
        <v>5</v>
      </c>
    </row>
    <row r="436" spans="1:5" ht="12.75">
      <c r="A436" t="s">
        <v>58</v>
      </c>
      <c r="E436" s="39" t="s">
        <v>5</v>
      </c>
    </row>
    <row r="437" spans="1:16" ht="12.75">
      <c r="A437" t="s">
        <v>50</v>
      </c>
      <c s="34" t="s">
        <v>143</v>
      </c>
      <c s="34" t="s">
        <v>2969</v>
      </c>
      <c s="35" t="s">
        <v>5</v>
      </c>
      <c s="6" t="s">
        <v>2970</v>
      </c>
      <c s="36" t="s">
        <v>54</v>
      </c>
      <c s="37">
        <v>1</v>
      </c>
      <c s="36">
        <v>0</v>
      </c>
      <c s="36">
        <f>ROUND(G437*H437,6)</f>
      </c>
      <c r="L437" s="38">
        <v>0</v>
      </c>
      <c s="32">
        <f>ROUND(ROUND(L437,2)*ROUND(G437,3),2)</f>
      </c>
      <c s="36" t="s">
        <v>761</v>
      </c>
      <c>
        <f>(M437*21)/100</f>
      </c>
      <c t="s">
        <v>28</v>
      </c>
    </row>
    <row r="438" spans="1:5" ht="12.75">
      <c r="A438" s="35" t="s">
        <v>56</v>
      </c>
      <c r="E438" s="39" t="s">
        <v>2970</v>
      </c>
    </row>
    <row r="439" spans="1:5" ht="12.75">
      <c r="A439" s="35" t="s">
        <v>57</v>
      </c>
      <c r="E439" s="40" t="s">
        <v>5</v>
      </c>
    </row>
    <row r="440" spans="1:5" ht="12.75">
      <c r="A440" t="s">
        <v>58</v>
      </c>
      <c r="E440" s="39" t="s">
        <v>5</v>
      </c>
    </row>
    <row r="441" spans="1:16" ht="12.75">
      <c r="A441" t="s">
        <v>50</v>
      </c>
      <c s="34" t="s">
        <v>146</v>
      </c>
      <c s="34" t="s">
        <v>2971</v>
      </c>
      <c s="35" t="s">
        <v>5</v>
      </c>
      <c s="6" t="s">
        <v>2972</v>
      </c>
      <c s="36" t="s">
        <v>54</v>
      </c>
      <c s="37">
        <v>1</v>
      </c>
      <c s="36">
        <v>0</v>
      </c>
      <c s="36">
        <f>ROUND(G441*H441,6)</f>
      </c>
      <c r="L441" s="38">
        <v>0</v>
      </c>
      <c s="32">
        <f>ROUND(ROUND(L441,2)*ROUND(G441,3),2)</f>
      </c>
      <c s="36" t="s">
        <v>55</v>
      </c>
      <c>
        <f>(M441*21)/100</f>
      </c>
      <c t="s">
        <v>28</v>
      </c>
    </row>
    <row r="442" spans="1:5" ht="12.75">
      <c r="A442" s="35" t="s">
        <v>56</v>
      </c>
      <c r="E442" s="39" t="s">
        <v>2972</v>
      </c>
    </row>
    <row r="443" spans="1:5" ht="12.75">
      <c r="A443" s="35" t="s">
        <v>57</v>
      </c>
      <c r="E443" s="40" t="s">
        <v>5</v>
      </c>
    </row>
    <row r="444" spans="1:5" ht="12.75">
      <c r="A444" t="s">
        <v>58</v>
      </c>
      <c r="E444" s="39" t="s">
        <v>5</v>
      </c>
    </row>
    <row r="445" spans="1:16" ht="12.75">
      <c r="A445" t="s">
        <v>50</v>
      </c>
      <c s="34" t="s">
        <v>149</v>
      </c>
      <c s="34" t="s">
        <v>2973</v>
      </c>
      <c s="35" t="s">
        <v>5</v>
      </c>
      <c s="6" t="s">
        <v>2974</v>
      </c>
      <c s="36" t="s">
        <v>54</v>
      </c>
      <c s="37">
        <v>6</v>
      </c>
      <c s="36">
        <v>0</v>
      </c>
      <c s="36">
        <f>ROUND(G445*H445,6)</f>
      </c>
      <c r="L445" s="38">
        <v>0</v>
      </c>
      <c s="32">
        <f>ROUND(ROUND(L445,2)*ROUND(G445,3),2)</f>
      </c>
      <c s="36" t="s">
        <v>761</v>
      </c>
      <c>
        <f>(M445*21)/100</f>
      </c>
      <c t="s">
        <v>28</v>
      </c>
    </row>
    <row r="446" spans="1:5" ht="12.75">
      <c r="A446" s="35" t="s">
        <v>56</v>
      </c>
      <c r="E446" s="39" t="s">
        <v>2974</v>
      </c>
    </row>
    <row r="447" spans="1:5" ht="12.75">
      <c r="A447" s="35" t="s">
        <v>57</v>
      </c>
      <c r="E447" s="40" t="s">
        <v>5</v>
      </c>
    </row>
    <row r="448" spans="1:5" ht="12.75">
      <c r="A448" t="s">
        <v>58</v>
      </c>
      <c r="E448" s="39" t="s">
        <v>5</v>
      </c>
    </row>
    <row r="449" spans="1:16" ht="12.75">
      <c r="A449" t="s">
        <v>50</v>
      </c>
      <c s="34" t="s">
        <v>152</v>
      </c>
      <c s="34" t="s">
        <v>2975</v>
      </c>
      <c s="35" t="s">
        <v>5</v>
      </c>
      <c s="6" t="s">
        <v>2976</v>
      </c>
      <c s="36" t="s">
        <v>54</v>
      </c>
      <c s="37">
        <v>6</v>
      </c>
      <c s="36">
        <v>0</v>
      </c>
      <c s="36">
        <f>ROUND(G449*H449,6)</f>
      </c>
      <c r="L449" s="38">
        <v>0</v>
      </c>
      <c s="32">
        <f>ROUND(ROUND(L449,2)*ROUND(G449,3),2)</f>
      </c>
      <c s="36" t="s">
        <v>55</v>
      </c>
      <c>
        <f>(M449*21)/100</f>
      </c>
      <c t="s">
        <v>28</v>
      </c>
    </row>
    <row r="450" spans="1:5" ht="12.75">
      <c r="A450" s="35" t="s">
        <v>56</v>
      </c>
      <c r="E450" s="39" t="s">
        <v>2976</v>
      </c>
    </row>
    <row r="451" spans="1:5" ht="12.75">
      <c r="A451" s="35" t="s">
        <v>57</v>
      </c>
      <c r="E451" s="40" t="s">
        <v>5</v>
      </c>
    </row>
    <row r="452" spans="1:5" ht="12.75">
      <c r="A452" t="s">
        <v>58</v>
      </c>
      <c r="E452" s="39" t="s">
        <v>5</v>
      </c>
    </row>
    <row r="453" spans="1:13" ht="12.75">
      <c r="A453" t="s">
        <v>47</v>
      </c>
      <c r="C453" s="31" t="s">
        <v>1274</v>
      </c>
      <c r="E453" s="33" t="s">
        <v>1275</v>
      </c>
      <c r="J453" s="32">
        <f>0</f>
      </c>
      <c s="32">
        <f>0</f>
      </c>
      <c s="32">
        <f>0+L454+L458+L462</f>
      </c>
      <c s="32">
        <f>0+M454+M458+M462</f>
      </c>
    </row>
    <row r="454" spans="1:16" ht="25.5">
      <c r="A454" t="s">
        <v>50</v>
      </c>
      <c s="34" t="s">
        <v>155</v>
      </c>
      <c s="34" t="s">
        <v>1276</v>
      </c>
      <c s="35" t="s">
        <v>5</v>
      </c>
      <c s="6" t="s">
        <v>1277</v>
      </c>
      <c s="36" t="s">
        <v>315</v>
      </c>
      <c s="37">
        <v>120</v>
      </c>
      <c s="36">
        <v>0</v>
      </c>
      <c s="36">
        <f>ROUND(G454*H454,6)</f>
      </c>
      <c r="L454" s="38">
        <v>0</v>
      </c>
      <c s="32">
        <f>ROUND(ROUND(L454,2)*ROUND(G454,3),2)</f>
      </c>
      <c s="36" t="s">
        <v>761</v>
      </c>
      <c>
        <f>(M454*21)/100</f>
      </c>
      <c t="s">
        <v>28</v>
      </c>
    </row>
    <row r="455" spans="1:5" ht="25.5">
      <c r="A455" s="35" t="s">
        <v>56</v>
      </c>
      <c r="E455" s="39" t="s">
        <v>1277</v>
      </c>
    </row>
    <row r="456" spans="1:5" ht="12.75">
      <c r="A456" s="35" t="s">
        <v>57</v>
      </c>
      <c r="E456" s="40" t="s">
        <v>5</v>
      </c>
    </row>
    <row r="457" spans="1:5" ht="12.75">
      <c r="A457" t="s">
        <v>58</v>
      </c>
      <c r="E457" s="39" t="s">
        <v>5</v>
      </c>
    </row>
    <row r="458" spans="1:16" ht="25.5">
      <c r="A458" t="s">
        <v>50</v>
      </c>
      <c s="34" t="s">
        <v>158</v>
      </c>
      <c s="34" t="s">
        <v>2977</v>
      </c>
      <c s="35" t="s">
        <v>5</v>
      </c>
      <c s="6" t="s">
        <v>2978</v>
      </c>
      <c s="36" t="s">
        <v>315</v>
      </c>
      <c s="37">
        <v>28</v>
      </c>
      <c s="36">
        <v>0</v>
      </c>
      <c s="36">
        <f>ROUND(G458*H458,6)</f>
      </c>
      <c r="L458" s="38">
        <v>0</v>
      </c>
      <c s="32">
        <f>ROUND(ROUND(L458,2)*ROUND(G458,3),2)</f>
      </c>
      <c s="36" t="s">
        <v>761</v>
      </c>
      <c>
        <f>(M458*21)/100</f>
      </c>
      <c t="s">
        <v>28</v>
      </c>
    </row>
    <row r="459" spans="1:5" ht="25.5">
      <c r="A459" s="35" t="s">
        <v>56</v>
      </c>
      <c r="E459" s="39" t="s">
        <v>2978</v>
      </c>
    </row>
    <row r="460" spans="1:5" ht="12.75">
      <c r="A460" s="35" t="s">
        <v>57</v>
      </c>
      <c r="E460" s="40" t="s">
        <v>5</v>
      </c>
    </row>
    <row r="461" spans="1:5" ht="12.75">
      <c r="A461" t="s">
        <v>58</v>
      </c>
      <c r="E461" s="39" t="s">
        <v>5</v>
      </c>
    </row>
    <row r="462" spans="1:16" ht="12.75">
      <c r="A462" t="s">
        <v>50</v>
      </c>
      <c s="34" t="s">
        <v>161</v>
      </c>
      <c s="34" t="s">
        <v>2979</v>
      </c>
      <c s="35" t="s">
        <v>5</v>
      </c>
      <c s="6" t="s">
        <v>2980</v>
      </c>
      <c s="36" t="s">
        <v>315</v>
      </c>
      <c s="37">
        <v>20</v>
      </c>
      <c s="36">
        <v>0</v>
      </c>
      <c s="36">
        <f>ROUND(G462*H462,6)</f>
      </c>
      <c r="L462" s="38">
        <v>0</v>
      </c>
      <c s="32">
        <f>ROUND(ROUND(L462,2)*ROUND(G462,3),2)</f>
      </c>
      <c s="36" t="s">
        <v>761</v>
      </c>
      <c>
        <f>(M462*21)/100</f>
      </c>
      <c t="s">
        <v>28</v>
      </c>
    </row>
    <row r="463" spans="1:5" ht="12.75">
      <c r="A463" s="35" t="s">
        <v>56</v>
      </c>
      <c r="E463" s="39" t="s">
        <v>2980</v>
      </c>
    </row>
    <row r="464" spans="1:5" ht="12.75">
      <c r="A464" s="35" t="s">
        <v>57</v>
      </c>
      <c r="E464" s="40" t="s">
        <v>5</v>
      </c>
    </row>
    <row r="465" spans="1:5" ht="12.75">
      <c r="A465" t="s">
        <v>58</v>
      </c>
      <c r="E4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2983</v>
      </c>
      <c r="E8" s="30" t="s">
        <v>2982</v>
      </c>
      <c r="J8" s="29">
        <f>0+J9+J50</f>
      </c>
      <c s="29">
        <f>0+K9+K50</f>
      </c>
      <c s="29">
        <f>0+L9+L50</f>
      </c>
      <c s="29">
        <f>0+M9+M50</f>
      </c>
    </row>
    <row r="9" spans="1:13" ht="12.75">
      <c r="A9" t="s">
        <v>47</v>
      </c>
      <c r="C9" s="31" t="s">
        <v>525</v>
      </c>
      <c r="E9" s="33" t="s">
        <v>812</v>
      </c>
      <c r="J9" s="32">
        <f>0</f>
      </c>
      <c s="32">
        <f>0</f>
      </c>
      <c s="32">
        <f>0+L10+L14+L18+L22+L26+L30+L34+L38+L42+L46</f>
      </c>
      <c s="32">
        <f>0+M10+M14+M18+M22+M26+M30+M34+M38+M42+M46</f>
      </c>
    </row>
    <row r="10" spans="1:16" ht="38.25">
      <c r="A10" t="s">
        <v>50</v>
      </c>
      <c s="34" t="s">
        <v>80</v>
      </c>
      <c s="34" t="s">
        <v>2984</v>
      </c>
      <c s="35" t="s">
        <v>5</v>
      </c>
      <c s="6" t="s">
        <v>2985</v>
      </c>
      <c s="36" t="s">
        <v>54</v>
      </c>
      <c s="37">
        <v>14</v>
      </c>
      <c s="36">
        <v>0.00234</v>
      </c>
      <c s="36">
        <f>ROUND(G10*H10,6)</f>
      </c>
      <c r="L10" s="38">
        <v>0</v>
      </c>
      <c s="32">
        <f>ROUND(ROUND(L10,2)*ROUND(G10,3),2)</f>
      </c>
      <c s="36" t="s">
        <v>55</v>
      </c>
      <c>
        <f>(M10*21)/100</f>
      </c>
      <c t="s">
        <v>28</v>
      </c>
    </row>
    <row r="11" spans="1:5" ht="38.25">
      <c r="A11" s="35" t="s">
        <v>56</v>
      </c>
      <c r="E11" s="39" t="s">
        <v>2986</v>
      </c>
    </row>
    <row r="12" spans="1:5" ht="12.75">
      <c r="A12" s="35" t="s">
        <v>57</v>
      </c>
      <c r="E12" s="40" t="s">
        <v>5</v>
      </c>
    </row>
    <row r="13" spans="1:5" ht="12.75">
      <c r="A13" t="s">
        <v>58</v>
      </c>
      <c r="E13" s="39" t="s">
        <v>5</v>
      </c>
    </row>
    <row r="14" spans="1:16" ht="25.5">
      <c r="A14" t="s">
        <v>50</v>
      </c>
      <c s="34" t="s">
        <v>28</v>
      </c>
      <c s="34" t="s">
        <v>2987</v>
      </c>
      <c s="35" t="s">
        <v>5</v>
      </c>
      <c s="6" t="s">
        <v>2988</v>
      </c>
      <c s="36" t="s">
        <v>54</v>
      </c>
      <c s="37">
        <v>1</v>
      </c>
      <c s="36">
        <v>0.008</v>
      </c>
      <c s="36">
        <f>ROUND(G14*H14,6)</f>
      </c>
      <c r="L14" s="38">
        <v>0</v>
      </c>
      <c s="32">
        <f>ROUND(ROUND(L14,2)*ROUND(G14,3),2)</f>
      </c>
      <c s="36" t="s">
        <v>55</v>
      </c>
      <c>
        <f>(M14*21)/100</f>
      </c>
      <c t="s">
        <v>28</v>
      </c>
    </row>
    <row r="15" spans="1:5" ht="25.5">
      <c r="A15" s="35" t="s">
        <v>56</v>
      </c>
      <c r="E15" s="39" t="s">
        <v>2988</v>
      </c>
    </row>
    <row r="16" spans="1:5" ht="12.75">
      <c r="A16" s="35" t="s">
        <v>57</v>
      </c>
      <c r="E16" s="40" t="s">
        <v>5</v>
      </c>
    </row>
    <row r="17" spans="1:5" ht="12.75">
      <c r="A17" t="s">
        <v>58</v>
      </c>
      <c r="E17" s="39" t="s">
        <v>5</v>
      </c>
    </row>
    <row r="18" spans="1:16" ht="25.5">
      <c r="A18" t="s">
        <v>50</v>
      </c>
      <c s="34" t="s">
        <v>26</v>
      </c>
      <c s="34" t="s">
        <v>2989</v>
      </c>
      <c s="35" t="s">
        <v>5</v>
      </c>
      <c s="6" t="s">
        <v>2990</v>
      </c>
      <c s="36" t="s">
        <v>54</v>
      </c>
      <c s="37">
        <v>2</v>
      </c>
      <c s="36">
        <v>0.004</v>
      </c>
      <c s="36">
        <f>ROUND(G18*H18,6)</f>
      </c>
      <c r="L18" s="38">
        <v>0</v>
      </c>
      <c s="32">
        <f>ROUND(ROUND(L18,2)*ROUND(G18,3),2)</f>
      </c>
      <c s="36" t="s">
        <v>55</v>
      </c>
      <c>
        <f>(M18*21)/100</f>
      </c>
      <c t="s">
        <v>28</v>
      </c>
    </row>
    <row r="19" spans="1:5" ht="25.5">
      <c r="A19" s="35" t="s">
        <v>56</v>
      </c>
      <c r="E19" s="39" t="s">
        <v>2990</v>
      </c>
    </row>
    <row r="20" spans="1:5" ht="12.75">
      <c r="A20" s="35" t="s">
        <v>57</v>
      </c>
      <c r="E20" s="40" t="s">
        <v>5</v>
      </c>
    </row>
    <row r="21" spans="1:5" ht="12.75">
      <c r="A21" t="s">
        <v>58</v>
      </c>
      <c r="E21" s="39" t="s">
        <v>5</v>
      </c>
    </row>
    <row r="22" spans="1:16" ht="25.5">
      <c r="A22" t="s">
        <v>50</v>
      </c>
      <c s="34" t="s">
        <v>511</v>
      </c>
      <c s="34" t="s">
        <v>2991</v>
      </c>
      <c s="35" t="s">
        <v>5</v>
      </c>
      <c s="6" t="s">
        <v>2992</v>
      </c>
      <c s="36" t="s">
        <v>54</v>
      </c>
      <c s="37">
        <v>1</v>
      </c>
      <c s="36">
        <v>0.006</v>
      </c>
      <c s="36">
        <f>ROUND(G22*H22,6)</f>
      </c>
      <c r="L22" s="38">
        <v>0</v>
      </c>
      <c s="32">
        <f>ROUND(ROUND(L22,2)*ROUND(G22,3),2)</f>
      </c>
      <c s="36" t="s">
        <v>55</v>
      </c>
      <c>
        <f>(M22*21)/100</f>
      </c>
      <c t="s">
        <v>28</v>
      </c>
    </row>
    <row r="23" spans="1:5" ht="25.5">
      <c r="A23" s="35" t="s">
        <v>56</v>
      </c>
      <c r="E23" s="39" t="s">
        <v>2992</v>
      </c>
    </row>
    <row r="24" spans="1:5" ht="12.75">
      <c r="A24" s="35" t="s">
        <v>57</v>
      </c>
      <c r="E24" s="40" t="s">
        <v>5</v>
      </c>
    </row>
    <row r="25" spans="1:5" ht="12.75">
      <c r="A25" t="s">
        <v>58</v>
      </c>
      <c r="E25" s="39" t="s">
        <v>5</v>
      </c>
    </row>
    <row r="26" spans="1:16" ht="25.5">
      <c r="A26" t="s">
        <v>50</v>
      </c>
      <c s="34" t="s">
        <v>514</v>
      </c>
      <c s="34" t="s">
        <v>2993</v>
      </c>
      <c s="35" t="s">
        <v>5</v>
      </c>
      <c s="6" t="s">
        <v>2994</v>
      </c>
      <c s="36" t="s">
        <v>54</v>
      </c>
      <c s="37">
        <v>3</v>
      </c>
      <c s="36">
        <v>0.003</v>
      </c>
      <c s="36">
        <f>ROUND(G26*H26,6)</f>
      </c>
      <c r="L26" s="38">
        <v>0</v>
      </c>
      <c s="32">
        <f>ROUND(ROUND(L26,2)*ROUND(G26,3),2)</f>
      </c>
      <c s="36" t="s">
        <v>55</v>
      </c>
      <c>
        <f>(M26*21)/100</f>
      </c>
      <c t="s">
        <v>28</v>
      </c>
    </row>
    <row r="27" spans="1:5" ht="25.5">
      <c r="A27" s="35" t="s">
        <v>56</v>
      </c>
      <c r="E27" s="39" t="s">
        <v>2994</v>
      </c>
    </row>
    <row r="28" spans="1:5" ht="12.75">
      <c r="A28" s="35" t="s">
        <v>57</v>
      </c>
      <c r="E28" s="40" t="s">
        <v>5</v>
      </c>
    </row>
    <row r="29" spans="1:5" ht="12.75">
      <c r="A29" t="s">
        <v>58</v>
      </c>
      <c r="E29" s="39" t="s">
        <v>5</v>
      </c>
    </row>
    <row r="30" spans="1:16" ht="25.5">
      <c r="A30" t="s">
        <v>50</v>
      </c>
      <c s="34" t="s">
        <v>27</v>
      </c>
      <c s="34" t="s">
        <v>2995</v>
      </c>
      <c s="35" t="s">
        <v>5</v>
      </c>
      <c s="6" t="s">
        <v>2996</v>
      </c>
      <c s="36" t="s">
        <v>54</v>
      </c>
      <c s="37">
        <v>5</v>
      </c>
      <c s="36">
        <v>0.004</v>
      </c>
      <c s="36">
        <f>ROUND(G30*H30,6)</f>
      </c>
      <c r="L30" s="38">
        <v>0</v>
      </c>
      <c s="32">
        <f>ROUND(ROUND(L30,2)*ROUND(G30,3),2)</f>
      </c>
      <c s="36" t="s">
        <v>55</v>
      </c>
      <c>
        <f>(M30*21)/100</f>
      </c>
      <c t="s">
        <v>28</v>
      </c>
    </row>
    <row r="31" spans="1:5" ht="25.5">
      <c r="A31" s="35" t="s">
        <v>56</v>
      </c>
      <c r="E31" s="39" t="s">
        <v>2996</v>
      </c>
    </row>
    <row r="32" spans="1:5" ht="12.75">
      <c r="A32" s="35" t="s">
        <v>57</v>
      </c>
      <c r="E32" s="40" t="s">
        <v>5</v>
      </c>
    </row>
    <row r="33" spans="1:5" ht="12.75">
      <c r="A33" t="s">
        <v>58</v>
      </c>
      <c r="E33" s="39" t="s">
        <v>5</v>
      </c>
    </row>
    <row r="34" spans="1:16" ht="12.75">
      <c r="A34" t="s">
        <v>50</v>
      </c>
      <c s="34" t="s">
        <v>519</v>
      </c>
      <c s="34" t="s">
        <v>2997</v>
      </c>
      <c s="35" t="s">
        <v>5</v>
      </c>
      <c s="6" t="s">
        <v>2998</v>
      </c>
      <c s="36" t="s">
        <v>54</v>
      </c>
      <c s="37">
        <v>2</v>
      </c>
      <c s="36">
        <v>0.005</v>
      </c>
      <c s="36">
        <f>ROUND(G34*H34,6)</f>
      </c>
      <c r="L34" s="38">
        <v>0</v>
      </c>
      <c s="32">
        <f>ROUND(ROUND(L34,2)*ROUND(G34,3),2)</f>
      </c>
      <c s="36" t="s">
        <v>55</v>
      </c>
      <c>
        <f>(M34*21)/100</f>
      </c>
      <c t="s">
        <v>28</v>
      </c>
    </row>
    <row r="35" spans="1:5" ht="12.75">
      <c r="A35" s="35" t="s">
        <v>56</v>
      </c>
      <c r="E35" s="39" t="s">
        <v>2998</v>
      </c>
    </row>
    <row r="36" spans="1:5" ht="12.75">
      <c r="A36" s="35" t="s">
        <v>57</v>
      </c>
      <c r="E36" s="40" t="s">
        <v>5</v>
      </c>
    </row>
    <row r="37" spans="1:5" ht="12.75">
      <c r="A37" t="s">
        <v>58</v>
      </c>
      <c r="E37" s="39" t="s">
        <v>5</v>
      </c>
    </row>
    <row r="38" spans="1:16" ht="25.5">
      <c r="A38" t="s">
        <v>50</v>
      </c>
      <c s="34" t="s">
        <v>522</v>
      </c>
      <c s="34" t="s">
        <v>2999</v>
      </c>
      <c s="35" t="s">
        <v>5</v>
      </c>
      <c s="6" t="s">
        <v>3000</v>
      </c>
      <c s="36" t="s">
        <v>54</v>
      </c>
      <c s="37">
        <v>4</v>
      </c>
      <c s="36">
        <v>0</v>
      </c>
      <c s="36">
        <f>ROUND(G38*H38,6)</f>
      </c>
      <c r="L38" s="38">
        <v>0</v>
      </c>
      <c s="32">
        <f>ROUND(ROUND(L38,2)*ROUND(G38,3),2)</f>
      </c>
      <c s="36" t="s">
        <v>55</v>
      </c>
      <c>
        <f>(M38*21)/100</f>
      </c>
      <c t="s">
        <v>28</v>
      </c>
    </row>
    <row r="39" spans="1:5" ht="140.25">
      <c r="A39" s="35" t="s">
        <v>56</v>
      </c>
      <c r="E39" s="39" t="s">
        <v>3001</v>
      </c>
    </row>
    <row r="40" spans="1:5" ht="12.75">
      <c r="A40" s="35" t="s">
        <v>57</v>
      </c>
      <c r="E40" s="40" t="s">
        <v>5</v>
      </c>
    </row>
    <row r="41" spans="1:5" ht="12.75">
      <c r="A41" t="s">
        <v>58</v>
      </c>
      <c r="E41" s="39" t="s">
        <v>5</v>
      </c>
    </row>
    <row r="42" spans="1:16" ht="25.5">
      <c r="A42" t="s">
        <v>50</v>
      </c>
      <c s="34" t="s">
        <v>525</v>
      </c>
      <c s="34" t="s">
        <v>3002</v>
      </c>
      <c s="35" t="s">
        <v>5</v>
      </c>
      <c s="6" t="s">
        <v>3003</v>
      </c>
      <c s="36" t="s">
        <v>54</v>
      </c>
      <c s="37">
        <v>4</v>
      </c>
      <c s="36">
        <v>0</v>
      </c>
      <c s="36">
        <f>ROUND(G42*H42,6)</f>
      </c>
      <c r="L42" s="38">
        <v>0</v>
      </c>
      <c s="32">
        <f>ROUND(ROUND(L42,2)*ROUND(G42,3),2)</f>
      </c>
      <c s="36" t="s">
        <v>55</v>
      </c>
      <c>
        <f>(M42*21)/100</f>
      </c>
      <c t="s">
        <v>28</v>
      </c>
    </row>
    <row r="43" spans="1:5" ht="114.75">
      <c r="A43" s="35" t="s">
        <v>56</v>
      </c>
      <c r="E43" s="39" t="s">
        <v>3004</v>
      </c>
    </row>
    <row r="44" spans="1:5" ht="12.75">
      <c r="A44" s="35" t="s">
        <v>57</v>
      </c>
      <c r="E44" s="40" t="s">
        <v>5</v>
      </c>
    </row>
    <row r="45" spans="1:5" ht="12.75">
      <c r="A45" t="s">
        <v>58</v>
      </c>
      <c r="E45" s="39" t="s">
        <v>5</v>
      </c>
    </row>
    <row r="46" spans="1:16" ht="25.5">
      <c r="A46" t="s">
        <v>50</v>
      </c>
      <c s="34" t="s">
        <v>527</v>
      </c>
      <c s="34" t="s">
        <v>3005</v>
      </c>
      <c s="35" t="s">
        <v>5</v>
      </c>
      <c s="6" t="s">
        <v>3006</v>
      </c>
      <c s="36" t="s">
        <v>54</v>
      </c>
      <c s="37">
        <v>2</v>
      </c>
      <c s="36">
        <v>0</v>
      </c>
      <c s="36">
        <f>ROUND(G46*H46,6)</f>
      </c>
      <c r="L46" s="38">
        <v>0</v>
      </c>
      <c s="32">
        <f>ROUND(ROUND(L46,2)*ROUND(G46,3),2)</f>
      </c>
      <c s="36" t="s">
        <v>55</v>
      </c>
      <c>
        <f>(M46*21)/100</f>
      </c>
      <c t="s">
        <v>28</v>
      </c>
    </row>
    <row r="47" spans="1:5" ht="102">
      <c r="A47" s="35" t="s">
        <v>56</v>
      </c>
      <c r="E47" s="39" t="s">
        <v>3007</v>
      </c>
    </row>
    <row r="48" spans="1:5" ht="12.75">
      <c r="A48" s="35" t="s">
        <v>57</v>
      </c>
      <c r="E48" s="40" t="s">
        <v>5</v>
      </c>
    </row>
    <row r="49" spans="1:5" ht="12.75">
      <c r="A49" t="s">
        <v>58</v>
      </c>
      <c r="E49" s="39" t="s">
        <v>5</v>
      </c>
    </row>
    <row r="50" spans="1:13" ht="12.75">
      <c r="A50" t="s">
        <v>47</v>
      </c>
      <c r="C50" s="31" t="s">
        <v>844</v>
      </c>
      <c r="E50" s="33" t="s">
        <v>845</v>
      </c>
      <c r="J50" s="32">
        <f>0</f>
      </c>
      <c s="32">
        <f>0</f>
      </c>
      <c s="32">
        <f>0+L51</f>
      </c>
      <c s="32">
        <f>0+M51</f>
      </c>
    </row>
    <row r="51" spans="1:16" ht="38.25">
      <c r="A51" t="s">
        <v>50</v>
      </c>
      <c s="34" t="s">
        <v>530</v>
      </c>
      <c s="34" t="s">
        <v>2509</v>
      </c>
      <c s="35" t="s">
        <v>5</v>
      </c>
      <c s="6" t="s">
        <v>1152</v>
      </c>
      <c s="36" t="s">
        <v>777</v>
      </c>
      <c s="37">
        <v>0.094</v>
      </c>
      <c s="36">
        <v>0</v>
      </c>
      <c s="36">
        <f>ROUND(G51*H51,6)</f>
      </c>
      <c r="L51" s="38">
        <v>0</v>
      </c>
      <c s="32">
        <f>ROUND(ROUND(L51,2)*ROUND(G51,3),2)</f>
      </c>
      <c s="36" t="s">
        <v>761</v>
      </c>
      <c>
        <f>(M51*21)/100</f>
      </c>
      <c t="s">
        <v>28</v>
      </c>
    </row>
    <row r="52" spans="1:5" ht="38.25">
      <c r="A52" s="35" t="s">
        <v>56</v>
      </c>
      <c r="E52" s="39" t="s">
        <v>2510</v>
      </c>
    </row>
    <row r="53" spans="1:5" ht="12.75">
      <c r="A53" s="35" t="s">
        <v>57</v>
      </c>
      <c r="E53" s="40" t="s">
        <v>5</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3010</v>
      </c>
      <c r="E8" s="30" t="s">
        <v>3009</v>
      </c>
      <c r="J8" s="29">
        <f>0+J9+J110+J123+J172+J209+J222+J259+J308+J325</f>
      </c>
      <c s="29">
        <f>0+K9+K110+K123+K172+K209+K222+K259+K308+K325</f>
      </c>
      <c s="29">
        <f>0+L9+L110+L123+L172+L209+L222+L259+L308+L325</f>
      </c>
      <c s="29">
        <f>0+M9+M110+M123+M172+M209+M222+M259+M308+M325</f>
      </c>
    </row>
    <row r="9" spans="1:13" ht="12.75">
      <c r="A9" t="s">
        <v>47</v>
      </c>
      <c r="C9" s="31" t="s">
        <v>676</v>
      </c>
      <c r="E9" s="33" t="s">
        <v>3011</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3012</v>
      </c>
      <c s="35" t="s">
        <v>5</v>
      </c>
      <c s="6" t="s">
        <v>3013</v>
      </c>
      <c s="36" t="s">
        <v>459</v>
      </c>
      <c s="37">
        <v>42.053</v>
      </c>
      <c s="36">
        <v>0.0065</v>
      </c>
      <c s="36">
        <f>ROUND(G10*H10,6)</f>
      </c>
      <c r="L10" s="38">
        <v>0</v>
      </c>
      <c s="32">
        <f>ROUND(ROUND(L10,2)*ROUND(G10,3),2)</f>
      </c>
      <c s="36" t="s">
        <v>761</v>
      </c>
      <c>
        <f>(M10*21)/100</f>
      </c>
      <c t="s">
        <v>28</v>
      </c>
    </row>
    <row r="11" spans="1:5" ht="25.5">
      <c r="A11" s="35" t="s">
        <v>56</v>
      </c>
      <c r="E11" s="39" t="s">
        <v>3013</v>
      </c>
    </row>
    <row r="12" spans="1:5" ht="12.75">
      <c r="A12" s="35" t="s">
        <v>57</v>
      </c>
      <c r="E12" s="40" t="s">
        <v>5</v>
      </c>
    </row>
    <row r="13" spans="1:5" ht="12.75">
      <c r="A13" t="s">
        <v>58</v>
      </c>
      <c r="E13" s="39" t="s">
        <v>5</v>
      </c>
    </row>
    <row r="14" spans="1:16" ht="38.25">
      <c r="A14" t="s">
        <v>50</v>
      </c>
      <c s="34" t="s">
        <v>28</v>
      </c>
      <c s="34" t="s">
        <v>3014</v>
      </c>
      <c s="35" t="s">
        <v>5</v>
      </c>
      <c s="6" t="s">
        <v>3015</v>
      </c>
      <c s="36" t="s">
        <v>459</v>
      </c>
      <c s="37">
        <v>99.9</v>
      </c>
      <c s="36">
        <v>0.00852</v>
      </c>
      <c s="36">
        <f>ROUND(G14*H14,6)</f>
      </c>
      <c r="L14" s="38">
        <v>0</v>
      </c>
      <c s="32">
        <f>ROUND(ROUND(L14,2)*ROUND(G14,3),2)</f>
      </c>
      <c s="36" t="s">
        <v>761</v>
      </c>
      <c>
        <f>(M14*21)/100</f>
      </c>
      <c t="s">
        <v>28</v>
      </c>
    </row>
    <row r="15" spans="1:5" ht="38.25">
      <c r="A15" s="35" t="s">
        <v>56</v>
      </c>
      <c r="E15" s="39" t="s">
        <v>3015</v>
      </c>
    </row>
    <row r="16" spans="1:5" ht="102">
      <c r="A16" s="35" t="s">
        <v>57</v>
      </c>
      <c r="E16" s="40" t="s">
        <v>3016</v>
      </c>
    </row>
    <row r="17" spans="1:5" ht="12.75">
      <c r="A17" t="s">
        <v>58</v>
      </c>
      <c r="E17" s="39" t="s">
        <v>5</v>
      </c>
    </row>
    <row r="18" spans="1:16" ht="12.75">
      <c r="A18" t="s">
        <v>50</v>
      </c>
      <c s="34" t="s">
        <v>26</v>
      </c>
      <c s="34" t="s">
        <v>3017</v>
      </c>
      <c s="35" t="s">
        <v>5</v>
      </c>
      <c s="6" t="s">
        <v>3018</v>
      </c>
      <c s="36" t="s">
        <v>459</v>
      </c>
      <c s="37">
        <v>101.898</v>
      </c>
      <c s="36">
        <v>0.0036</v>
      </c>
      <c s="36">
        <f>ROUND(G18*H18,6)</f>
      </c>
      <c r="L18" s="38">
        <v>0</v>
      </c>
      <c s="32">
        <f>ROUND(ROUND(L18,2)*ROUND(G18,3),2)</f>
      </c>
      <c s="36" t="s">
        <v>761</v>
      </c>
      <c>
        <f>(M18*21)/100</f>
      </c>
      <c t="s">
        <v>28</v>
      </c>
    </row>
    <row r="19" spans="1:5" ht="12.75">
      <c r="A19" s="35" t="s">
        <v>56</v>
      </c>
      <c r="E19" s="39" t="s">
        <v>3018</v>
      </c>
    </row>
    <row r="20" spans="1:5" ht="12.75">
      <c r="A20" s="35" t="s">
        <v>57</v>
      </c>
      <c r="E20" s="40" t="s">
        <v>5</v>
      </c>
    </row>
    <row r="21" spans="1:5" ht="12.75">
      <c r="A21" t="s">
        <v>58</v>
      </c>
      <c r="E21" s="39" t="s">
        <v>5</v>
      </c>
    </row>
    <row r="22" spans="1:16" ht="38.25">
      <c r="A22" t="s">
        <v>50</v>
      </c>
      <c s="34" t="s">
        <v>511</v>
      </c>
      <c s="34" t="s">
        <v>3019</v>
      </c>
      <c s="35" t="s">
        <v>5</v>
      </c>
      <c s="6" t="s">
        <v>3020</v>
      </c>
      <c s="36" t="s">
        <v>68</v>
      </c>
      <c s="37">
        <v>44.86</v>
      </c>
      <c s="36">
        <v>0.00176</v>
      </c>
      <c s="36">
        <f>ROUND(G22*H22,6)</f>
      </c>
      <c r="L22" s="38">
        <v>0</v>
      </c>
      <c s="32">
        <f>ROUND(ROUND(L22,2)*ROUND(G22,3),2)</f>
      </c>
      <c s="36" t="s">
        <v>761</v>
      </c>
      <c>
        <f>(M22*21)/100</f>
      </c>
      <c t="s">
        <v>28</v>
      </c>
    </row>
    <row r="23" spans="1:5" ht="38.25">
      <c r="A23" s="35" t="s">
        <v>56</v>
      </c>
      <c r="E23" s="39" t="s">
        <v>3021</v>
      </c>
    </row>
    <row r="24" spans="1:5" ht="89.25">
      <c r="A24" s="35" t="s">
        <v>57</v>
      </c>
      <c r="E24" s="40" t="s">
        <v>3022</v>
      </c>
    </row>
    <row r="25" spans="1:5" ht="12.75">
      <c r="A25" t="s">
        <v>58</v>
      </c>
      <c r="E25" s="39" t="s">
        <v>5</v>
      </c>
    </row>
    <row r="26" spans="1:16" ht="12.75">
      <c r="A26" t="s">
        <v>50</v>
      </c>
      <c s="34" t="s">
        <v>514</v>
      </c>
      <c s="34" t="s">
        <v>3023</v>
      </c>
      <c s="35" t="s">
        <v>5</v>
      </c>
      <c s="6" t="s">
        <v>3024</v>
      </c>
      <c s="36" t="s">
        <v>459</v>
      </c>
      <c s="37">
        <v>12.812</v>
      </c>
      <c s="36">
        <v>0.0009</v>
      </c>
      <c s="36">
        <f>ROUND(G26*H26,6)</f>
      </c>
      <c r="L26" s="38">
        <v>0</v>
      </c>
      <c s="32">
        <f>ROUND(ROUND(L26,2)*ROUND(G26,3),2)</f>
      </c>
      <c s="36" t="s">
        <v>761</v>
      </c>
      <c>
        <f>(M26*21)/100</f>
      </c>
      <c t="s">
        <v>28</v>
      </c>
    </row>
    <row r="27" spans="1:5" ht="12.75">
      <c r="A27" s="35" t="s">
        <v>56</v>
      </c>
      <c r="E27" s="39" t="s">
        <v>3024</v>
      </c>
    </row>
    <row r="28" spans="1:5" ht="114.75">
      <c r="A28" s="35" t="s">
        <v>57</v>
      </c>
      <c r="E28" s="40" t="s">
        <v>3025</v>
      </c>
    </row>
    <row r="29" spans="1:5" ht="12.75">
      <c r="A29" t="s">
        <v>58</v>
      </c>
      <c r="E29" s="39" t="s">
        <v>5</v>
      </c>
    </row>
    <row r="30" spans="1:16" ht="38.25">
      <c r="A30" t="s">
        <v>50</v>
      </c>
      <c s="34" t="s">
        <v>27</v>
      </c>
      <c s="34" t="s">
        <v>3026</v>
      </c>
      <c s="35" t="s">
        <v>5</v>
      </c>
      <c s="6" t="s">
        <v>3020</v>
      </c>
      <c s="36" t="s">
        <v>68</v>
      </c>
      <c s="37">
        <v>154.04</v>
      </c>
      <c s="36">
        <v>0.00176</v>
      </c>
      <c s="36">
        <f>ROUND(G30*H30,6)</f>
      </c>
      <c r="L30" s="38">
        <v>0</v>
      </c>
      <c s="32">
        <f>ROUND(ROUND(L30,2)*ROUND(G30,3),2)</f>
      </c>
      <c s="36" t="s">
        <v>761</v>
      </c>
      <c>
        <f>(M30*21)/100</f>
      </c>
      <c t="s">
        <v>28</v>
      </c>
    </row>
    <row r="31" spans="1:5" ht="38.25">
      <c r="A31" s="35" t="s">
        <v>56</v>
      </c>
      <c r="E31" s="39" t="s">
        <v>3027</v>
      </c>
    </row>
    <row r="32" spans="1:5" ht="153">
      <c r="A32" s="35" t="s">
        <v>57</v>
      </c>
      <c r="E32" s="42" t="s">
        <v>3028</v>
      </c>
    </row>
    <row r="33" spans="1:5" ht="12.75">
      <c r="A33" t="s">
        <v>58</v>
      </c>
      <c r="E33" s="39" t="s">
        <v>5</v>
      </c>
    </row>
    <row r="34" spans="1:16" ht="38.25">
      <c r="A34" t="s">
        <v>50</v>
      </c>
      <c s="34" t="s">
        <v>519</v>
      </c>
      <c s="34" t="s">
        <v>3029</v>
      </c>
      <c s="35" t="s">
        <v>5</v>
      </c>
      <c s="6" t="s">
        <v>3030</v>
      </c>
      <c s="36" t="s">
        <v>68</v>
      </c>
      <c s="37">
        <v>63.7</v>
      </c>
      <c s="36">
        <v>0.00339</v>
      </c>
      <c s="36">
        <f>ROUND(G34*H34,6)</f>
      </c>
      <c r="L34" s="38">
        <v>0</v>
      </c>
      <c s="32">
        <f>ROUND(ROUND(L34,2)*ROUND(G34,3),2)</f>
      </c>
      <c s="36" t="s">
        <v>761</v>
      </c>
      <c>
        <f>(M34*21)/100</f>
      </c>
      <c t="s">
        <v>28</v>
      </c>
    </row>
    <row r="35" spans="1:5" ht="38.25">
      <c r="A35" s="35" t="s">
        <v>56</v>
      </c>
      <c r="E35" s="39" t="s">
        <v>3031</v>
      </c>
    </row>
    <row r="36" spans="1:5" ht="76.5">
      <c r="A36" s="35" t="s">
        <v>57</v>
      </c>
      <c r="E36" s="42" t="s">
        <v>3032</v>
      </c>
    </row>
    <row r="37" spans="1:5" ht="12.75">
      <c r="A37" t="s">
        <v>58</v>
      </c>
      <c r="E37" s="39" t="s">
        <v>5</v>
      </c>
    </row>
    <row r="38" spans="1:16" ht="25.5">
      <c r="A38" t="s">
        <v>50</v>
      </c>
      <c s="34" t="s">
        <v>522</v>
      </c>
      <c s="34" t="s">
        <v>3033</v>
      </c>
      <c s="35" t="s">
        <v>5</v>
      </c>
      <c s="6" t="s">
        <v>3034</v>
      </c>
      <c s="36" t="s">
        <v>459</v>
      </c>
      <c s="37">
        <v>618.631</v>
      </c>
      <c s="36">
        <v>0.00952</v>
      </c>
      <c s="36">
        <f>ROUND(G38*H38,6)</f>
      </c>
      <c r="L38" s="38">
        <v>0</v>
      </c>
      <c s="32">
        <f>ROUND(ROUND(L38,2)*ROUND(G38,3),2)</f>
      </c>
      <c s="36" t="s">
        <v>55</v>
      </c>
      <c>
        <f>(M38*21)/100</f>
      </c>
      <c t="s">
        <v>28</v>
      </c>
    </row>
    <row r="39" spans="1:5" ht="25.5">
      <c r="A39" s="35" t="s">
        <v>56</v>
      </c>
      <c r="E39" s="39" t="s">
        <v>3035</v>
      </c>
    </row>
    <row r="40" spans="1:5" ht="357">
      <c r="A40" s="35" t="s">
        <v>57</v>
      </c>
      <c r="E40" s="40" t="s">
        <v>3036</v>
      </c>
    </row>
    <row r="41" spans="1:5" ht="12.75">
      <c r="A41" t="s">
        <v>58</v>
      </c>
      <c r="E41" s="39" t="s">
        <v>5</v>
      </c>
    </row>
    <row r="42" spans="1:16" ht="12.75">
      <c r="A42" t="s">
        <v>50</v>
      </c>
      <c s="34" t="s">
        <v>525</v>
      </c>
      <c s="34" t="s">
        <v>3037</v>
      </c>
      <c s="35" t="s">
        <v>5</v>
      </c>
      <c s="6" t="s">
        <v>3038</v>
      </c>
      <c s="36" t="s">
        <v>459</v>
      </c>
      <c s="37">
        <v>631.004</v>
      </c>
      <c s="36">
        <v>0.015</v>
      </c>
      <c s="36">
        <f>ROUND(G42*H42,6)</f>
      </c>
      <c r="L42" s="38">
        <v>0</v>
      </c>
      <c s="32">
        <f>ROUND(ROUND(L42,2)*ROUND(G42,3),2)</f>
      </c>
      <c s="36" t="s">
        <v>55</v>
      </c>
      <c>
        <f>(M42*21)/100</f>
      </c>
      <c t="s">
        <v>28</v>
      </c>
    </row>
    <row r="43" spans="1:5" ht="12.75">
      <c r="A43" s="35" t="s">
        <v>56</v>
      </c>
      <c r="E43" s="39" t="s">
        <v>3038</v>
      </c>
    </row>
    <row r="44" spans="1:5" ht="12.75">
      <c r="A44" s="35" t="s">
        <v>57</v>
      </c>
      <c r="E44" s="40" t="s">
        <v>5</v>
      </c>
    </row>
    <row r="45" spans="1:5" ht="12.75">
      <c r="A45" t="s">
        <v>58</v>
      </c>
      <c r="E45" s="39" t="s">
        <v>5</v>
      </c>
    </row>
    <row r="46" spans="1:16" ht="25.5">
      <c r="A46" t="s">
        <v>50</v>
      </c>
      <c s="34" t="s">
        <v>527</v>
      </c>
      <c s="34" t="s">
        <v>3033</v>
      </c>
      <c s="35" t="s">
        <v>80</v>
      </c>
      <c s="6" t="s">
        <v>3034</v>
      </c>
      <c s="36" t="s">
        <v>459</v>
      </c>
      <c s="37">
        <v>145.713</v>
      </c>
      <c s="36">
        <v>0.00952</v>
      </c>
      <c s="36">
        <f>ROUND(G46*H46,6)</f>
      </c>
      <c r="L46" s="38">
        <v>0</v>
      </c>
      <c s="32">
        <f>ROUND(ROUND(L46,2)*ROUND(G46,3),2)</f>
      </c>
      <c s="36" t="s">
        <v>55</v>
      </c>
      <c>
        <f>(M46*21)/100</f>
      </c>
      <c t="s">
        <v>28</v>
      </c>
    </row>
    <row r="47" spans="1:5" ht="25.5">
      <c r="A47" s="35" t="s">
        <v>56</v>
      </c>
      <c r="E47" s="39" t="s">
        <v>3035</v>
      </c>
    </row>
    <row r="48" spans="1:5" ht="165.75">
      <c r="A48" s="35" t="s">
        <v>57</v>
      </c>
      <c r="E48" s="40" t="s">
        <v>3039</v>
      </c>
    </row>
    <row r="49" spans="1:5" ht="12.75">
      <c r="A49" t="s">
        <v>58</v>
      </c>
      <c r="E49" s="39" t="s">
        <v>5</v>
      </c>
    </row>
    <row r="50" spans="1:16" ht="12.75">
      <c r="A50" t="s">
        <v>50</v>
      </c>
      <c s="34" t="s">
        <v>530</v>
      </c>
      <c s="34" t="s">
        <v>3037</v>
      </c>
      <c s="35" t="s">
        <v>80</v>
      </c>
      <c s="6" t="s">
        <v>3038</v>
      </c>
      <c s="36" t="s">
        <v>459</v>
      </c>
      <c s="37">
        <v>148.627</v>
      </c>
      <c s="36">
        <v>0.015</v>
      </c>
      <c s="36">
        <f>ROUND(G50*H50,6)</f>
      </c>
      <c r="L50" s="38">
        <v>0</v>
      </c>
      <c s="32">
        <f>ROUND(ROUND(L50,2)*ROUND(G50,3),2)</f>
      </c>
      <c s="36" t="s">
        <v>55</v>
      </c>
      <c>
        <f>(M50*21)/100</f>
      </c>
      <c t="s">
        <v>28</v>
      </c>
    </row>
    <row r="51" spans="1:5" ht="12.75">
      <c r="A51" s="35" t="s">
        <v>56</v>
      </c>
      <c r="E51" s="39" t="s">
        <v>3038</v>
      </c>
    </row>
    <row r="52" spans="1:5" ht="12.75">
      <c r="A52" s="35" t="s">
        <v>57</v>
      </c>
      <c r="E52" s="40" t="s">
        <v>5</v>
      </c>
    </row>
    <row r="53" spans="1:5" ht="12.75">
      <c r="A53" t="s">
        <v>58</v>
      </c>
      <c r="E53" s="39" t="s">
        <v>5</v>
      </c>
    </row>
    <row r="54" spans="1:16" ht="25.5">
      <c r="A54" t="s">
        <v>50</v>
      </c>
      <c s="34" t="s">
        <v>533</v>
      </c>
      <c s="34" t="s">
        <v>3040</v>
      </c>
      <c s="35" t="s">
        <v>5</v>
      </c>
      <c s="6" t="s">
        <v>3041</v>
      </c>
      <c s="36" t="s">
        <v>68</v>
      </c>
      <c s="37">
        <v>36.5</v>
      </c>
      <c s="36">
        <v>0.00176</v>
      </c>
      <c s="36">
        <f>ROUND(G54*H54,6)</f>
      </c>
      <c r="L54" s="38">
        <v>0</v>
      </c>
      <c s="32">
        <f>ROUND(ROUND(L54,2)*ROUND(G54,3),2)</f>
      </c>
      <c s="36" t="s">
        <v>761</v>
      </c>
      <c>
        <f>(M54*21)/100</f>
      </c>
      <c t="s">
        <v>28</v>
      </c>
    </row>
    <row r="55" spans="1:5" ht="38.25">
      <c r="A55" s="35" t="s">
        <v>56</v>
      </c>
      <c r="E55" s="39" t="s">
        <v>3042</v>
      </c>
    </row>
    <row r="56" spans="1:5" ht="25.5">
      <c r="A56" s="35" t="s">
        <v>57</v>
      </c>
      <c r="E56" s="42" t="s">
        <v>3043</v>
      </c>
    </row>
    <row r="57" spans="1:5" ht="12.75">
      <c r="A57" t="s">
        <v>58</v>
      </c>
      <c r="E57" s="39" t="s">
        <v>5</v>
      </c>
    </row>
    <row r="58" spans="1:16" ht="25.5">
      <c r="A58" t="s">
        <v>50</v>
      </c>
      <c s="34" t="s">
        <v>536</v>
      </c>
      <c s="34" t="s">
        <v>3044</v>
      </c>
      <c s="35" t="s">
        <v>5</v>
      </c>
      <c s="6" t="s">
        <v>3045</v>
      </c>
      <c s="36" t="s">
        <v>459</v>
      </c>
      <c s="37">
        <v>42.053</v>
      </c>
      <c s="36">
        <v>0.00656</v>
      </c>
      <c s="36">
        <f>ROUND(G58*H58,6)</f>
      </c>
      <c r="L58" s="38">
        <v>0</v>
      </c>
      <c s="32">
        <f>ROUND(ROUND(L58,2)*ROUND(G58,3),2)</f>
      </c>
      <c s="36" t="s">
        <v>761</v>
      </c>
      <c>
        <f>(M58*21)/100</f>
      </c>
      <c t="s">
        <v>28</v>
      </c>
    </row>
    <row r="59" spans="1:5" ht="25.5">
      <c r="A59" s="35" t="s">
        <v>56</v>
      </c>
      <c r="E59" s="39" t="s">
        <v>3045</v>
      </c>
    </row>
    <row r="60" spans="1:5" ht="76.5">
      <c r="A60" s="35" t="s">
        <v>57</v>
      </c>
      <c r="E60" s="42" t="s">
        <v>3046</v>
      </c>
    </row>
    <row r="61" spans="1:5" ht="12.75">
      <c r="A61" t="s">
        <v>58</v>
      </c>
      <c r="E61" s="39" t="s">
        <v>5</v>
      </c>
    </row>
    <row r="62" spans="1:16" ht="38.25">
      <c r="A62" t="s">
        <v>50</v>
      </c>
      <c s="34" t="s">
        <v>539</v>
      </c>
      <c s="34" t="s">
        <v>3047</v>
      </c>
      <c s="35" t="s">
        <v>5</v>
      </c>
      <c s="6" t="s">
        <v>3048</v>
      </c>
      <c s="36" t="s">
        <v>459</v>
      </c>
      <c s="37">
        <v>630.795</v>
      </c>
      <c s="36">
        <v>0.00131</v>
      </c>
      <c s="36">
        <f>ROUND(G62*H62,6)</f>
      </c>
      <c r="L62" s="38">
        <v>0</v>
      </c>
      <c s="32">
        <f>ROUND(ROUND(L62,2)*ROUND(G62,3),2)</f>
      </c>
      <c s="36" t="s">
        <v>761</v>
      </c>
      <c>
        <f>(M62*21)/100</f>
      </c>
      <c t="s">
        <v>28</v>
      </c>
    </row>
    <row r="63" spans="1:5" ht="38.25">
      <c r="A63" s="35" t="s">
        <v>56</v>
      </c>
      <c r="E63" s="39" t="s">
        <v>3049</v>
      </c>
    </row>
    <row r="64" spans="1:5" ht="12.75">
      <c r="A64" s="35" t="s">
        <v>57</v>
      </c>
      <c r="E64" s="40" t="s">
        <v>5</v>
      </c>
    </row>
    <row r="65" spans="1:5" ht="12.75">
      <c r="A65" t="s">
        <v>58</v>
      </c>
      <c r="E65" s="39" t="s">
        <v>5</v>
      </c>
    </row>
    <row r="66" spans="1:16" ht="25.5">
      <c r="A66" t="s">
        <v>50</v>
      </c>
      <c s="34" t="s">
        <v>542</v>
      </c>
      <c s="34" t="s">
        <v>3050</v>
      </c>
      <c s="35" t="s">
        <v>5</v>
      </c>
      <c s="6" t="s">
        <v>3051</v>
      </c>
      <c s="36" t="s">
        <v>459</v>
      </c>
      <c s="37">
        <v>942.531</v>
      </c>
      <c s="36">
        <v>0.01222</v>
      </c>
      <c s="36">
        <f>ROUND(G66*H66,6)</f>
      </c>
      <c r="L66" s="38">
        <v>0</v>
      </c>
      <c s="32">
        <f>ROUND(ROUND(L66,2)*ROUND(G66,3),2)</f>
      </c>
      <c s="36" t="s">
        <v>761</v>
      </c>
      <c>
        <f>(M66*21)/100</f>
      </c>
      <c t="s">
        <v>28</v>
      </c>
    </row>
    <row r="67" spans="1:5" ht="25.5">
      <c r="A67" s="35" t="s">
        <v>56</v>
      </c>
      <c r="E67" s="39" t="s">
        <v>3051</v>
      </c>
    </row>
    <row r="68" spans="1:5" ht="12.75">
      <c r="A68" s="35" t="s">
        <v>57</v>
      </c>
      <c r="E68" s="40" t="s">
        <v>5</v>
      </c>
    </row>
    <row r="69" spans="1:5" ht="12.75">
      <c r="A69" t="s">
        <v>58</v>
      </c>
      <c r="E69" s="39" t="s">
        <v>5</v>
      </c>
    </row>
    <row r="70" spans="1:16" ht="25.5">
      <c r="A70" t="s">
        <v>50</v>
      </c>
      <c s="34" t="s">
        <v>545</v>
      </c>
      <c s="34" t="s">
        <v>3052</v>
      </c>
      <c s="35" t="s">
        <v>5</v>
      </c>
      <c s="6" t="s">
        <v>3053</v>
      </c>
      <c s="36" t="s">
        <v>459</v>
      </c>
      <c s="37">
        <v>685.554</v>
      </c>
      <c s="36">
        <v>0.00348</v>
      </c>
      <c s="36">
        <f>ROUND(G70*H70,6)</f>
      </c>
      <c r="L70" s="38">
        <v>0</v>
      </c>
      <c s="32">
        <f>ROUND(ROUND(L70,2)*ROUND(G70,3),2)</f>
      </c>
      <c s="36" t="s">
        <v>761</v>
      </c>
      <c>
        <f>(M70*21)/100</f>
      </c>
      <c t="s">
        <v>28</v>
      </c>
    </row>
    <row r="71" spans="1:5" ht="38.25">
      <c r="A71" s="35" t="s">
        <v>56</v>
      </c>
      <c r="E71" s="39" t="s">
        <v>3054</v>
      </c>
    </row>
    <row r="72" spans="1:5" ht="409.5">
      <c r="A72" s="35" t="s">
        <v>57</v>
      </c>
      <c r="E72" s="40" t="s">
        <v>3055</v>
      </c>
    </row>
    <row r="73" spans="1:5" ht="12.75">
      <c r="A73" t="s">
        <v>58</v>
      </c>
      <c r="E73" s="39" t="s">
        <v>5</v>
      </c>
    </row>
    <row r="74" spans="1:16" ht="38.25">
      <c r="A74" t="s">
        <v>50</v>
      </c>
      <c s="34" t="s">
        <v>546</v>
      </c>
      <c s="34" t="s">
        <v>3056</v>
      </c>
      <c s="35" t="s">
        <v>5</v>
      </c>
      <c s="6" t="s">
        <v>3057</v>
      </c>
      <c s="36" t="s">
        <v>68</v>
      </c>
      <c s="37">
        <v>36.1</v>
      </c>
      <c s="36">
        <v>0.002</v>
      </c>
      <c s="36">
        <f>ROUND(G74*H74,6)</f>
      </c>
      <c r="L74" s="38">
        <v>0</v>
      </c>
      <c s="32">
        <f>ROUND(ROUND(L74,2)*ROUND(G74,3),2)</f>
      </c>
      <c s="36" t="s">
        <v>55</v>
      </c>
      <c>
        <f>(M74*21)/100</f>
      </c>
      <c t="s">
        <v>28</v>
      </c>
    </row>
    <row r="75" spans="1:5" ht="38.25">
      <c r="A75" s="35" t="s">
        <v>56</v>
      </c>
      <c r="E75" s="39" t="s">
        <v>3057</v>
      </c>
    </row>
    <row r="76" spans="1:5" ht="12.75">
      <c r="A76" s="35" t="s">
        <v>57</v>
      </c>
      <c r="E76" s="40" t="s">
        <v>5</v>
      </c>
    </row>
    <row r="77" spans="1:5" ht="12.75">
      <c r="A77" t="s">
        <v>58</v>
      </c>
      <c r="E77" s="39" t="s">
        <v>5</v>
      </c>
    </row>
    <row r="78" spans="1:16" ht="38.25">
      <c r="A78" t="s">
        <v>50</v>
      </c>
      <c s="34" t="s">
        <v>549</v>
      </c>
      <c s="34" t="s">
        <v>3058</v>
      </c>
      <c s="35" t="s">
        <v>5</v>
      </c>
      <c s="6" t="s">
        <v>3059</v>
      </c>
      <c s="36" t="s">
        <v>68</v>
      </c>
      <c s="37">
        <v>121</v>
      </c>
      <c s="36">
        <v>0.002</v>
      </c>
      <c s="36">
        <f>ROUND(G78*H78,6)</f>
      </c>
      <c r="L78" s="38">
        <v>0</v>
      </c>
      <c s="32">
        <f>ROUND(ROUND(L78,2)*ROUND(G78,3),2)</f>
      </c>
      <c s="36" t="s">
        <v>55</v>
      </c>
      <c>
        <f>(M78*21)/100</f>
      </c>
      <c t="s">
        <v>28</v>
      </c>
    </row>
    <row r="79" spans="1:5" ht="38.25">
      <c r="A79" s="35" t="s">
        <v>56</v>
      </c>
      <c r="E79" s="39" t="s">
        <v>3059</v>
      </c>
    </row>
    <row r="80" spans="1:5" ht="12.75">
      <c r="A80" s="35" t="s">
        <v>57</v>
      </c>
      <c r="E80" s="40" t="s">
        <v>5</v>
      </c>
    </row>
    <row r="81" spans="1:5" ht="12.75">
      <c r="A81" t="s">
        <v>58</v>
      </c>
      <c r="E81" s="39" t="s">
        <v>5</v>
      </c>
    </row>
    <row r="82" spans="1:16" ht="38.25">
      <c r="A82" t="s">
        <v>50</v>
      </c>
      <c s="34" t="s">
        <v>550</v>
      </c>
      <c s="34" t="s">
        <v>3060</v>
      </c>
      <c s="35" t="s">
        <v>5</v>
      </c>
      <c s="6" t="s">
        <v>3061</v>
      </c>
      <c s="36" t="s">
        <v>68</v>
      </c>
      <c s="37">
        <v>117.6</v>
      </c>
      <c s="36">
        <v>0.002</v>
      </c>
      <c s="36">
        <f>ROUND(G82*H82,6)</f>
      </c>
      <c r="L82" s="38">
        <v>0</v>
      </c>
      <c s="32">
        <f>ROUND(ROUND(L82,2)*ROUND(G82,3),2)</f>
      </c>
      <c s="36" t="s">
        <v>55</v>
      </c>
      <c>
        <f>(M82*21)/100</f>
      </c>
      <c t="s">
        <v>28</v>
      </c>
    </row>
    <row r="83" spans="1:5" ht="38.25">
      <c r="A83" s="35" t="s">
        <v>56</v>
      </c>
      <c r="E83" s="39" t="s">
        <v>3061</v>
      </c>
    </row>
    <row r="84" spans="1:5" ht="12.75">
      <c r="A84" s="35" t="s">
        <v>57</v>
      </c>
      <c r="E84" s="40" t="s">
        <v>5</v>
      </c>
    </row>
    <row r="85" spans="1:5" ht="12.75">
      <c r="A85" t="s">
        <v>58</v>
      </c>
      <c r="E85" s="39" t="s">
        <v>5</v>
      </c>
    </row>
    <row r="86" spans="1:16" ht="25.5">
      <c r="A86" t="s">
        <v>50</v>
      </c>
      <c s="34" t="s">
        <v>553</v>
      </c>
      <c s="34" t="s">
        <v>3062</v>
      </c>
      <c s="35" t="s">
        <v>5</v>
      </c>
      <c s="6" t="s">
        <v>3063</v>
      </c>
      <c s="36" t="s">
        <v>68</v>
      </c>
      <c s="37">
        <v>111.7</v>
      </c>
      <c s="36">
        <v>0.002</v>
      </c>
      <c s="36">
        <f>ROUND(G86*H86,6)</f>
      </c>
      <c r="L86" s="38">
        <v>0</v>
      </c>
      <c s="32">
        <f>ROUND(ROUND(L86,2)*ROUND(G86,3),2)</f>
      </c>
      <c s="36" t="s">
        <v>55</v>
      </c>
      <c>
        <f>(M86*21)/100</f>
      </c>
      <c t="s">
        <v>28</v>
      </c>
    </row>
    <row r="87" spans="1:5" ht="25.5">
      <c r="A87" s="35" t="s">
        <v>56</v>
      </c>
      <c r="E87" s="39" t="s">
        <v>3063</v>
      </c>
    </row>
    <row r="88" spans="1:5" ht="12.75">
      <c r="A88" s="35" t="s">
        <v>57</v>
      </c>
      <c r="E88" s="40" t="s">
        <v>5</v>
      </c>
    </row>
    <row r="89" spans="1:5" ht="12.75">
      <c r="A89" t="s">
        <v>58</v>
      </c>
      <c r="E89" s="39" t="s">
        <v>5</v>
      </c>
    </row>
    <row r="90" spans="1:16" ht="38.25">
      <c r="A90" t="s">
        <v>50</v>
      </c>
      <c s="34" t="s">
        <v>554</v>
      </c>
      <c s="34" t="s">
        <v>3064</v>
      </c>
      <c s="35" t="s">
        <v>5</v>
      </c>
      <c s="6" t="s">
        <v>3065</v>
      </c>
      <c s="36" t="s">
        <v>68</v>
      </c>
      <c s="37">
        <v>75.3</v>
      </c>
      <c s="36">
        <v>0.002</v>
      </c>
      <c s="36">
        <f>ROUND(G90*H90,6)</f>
      </c>
      <c r="L90" s="38">
        <v>0</v>
      </c>
      <c s="32">
        <f>ROUND(ROUND(L90,2)*ROUND(G90,3),2)</f>
      </c>
      <c s="36" t="s">
        <v>55</v>
      </c>
      <c>
        <f>(M90*21)/100</f>
      </c>
      <c t="s">
        <v>28</v>
      </c>
    </row>
    <row r="91" spans="1:5" ht="38.25">
      <c r="A91" s="35" t="s">
        <v>56</v>
      </c>
      <c r="E91" s="39" t="s">
        <v>3065</v>
      </c>
    </row>
    <row r="92" spans="1:5" ht="12.75">
      <c r="A92" s="35" t="s">
        <v>57</v>
      </c>
      <c r="E92" s="40" t="s">
        <v>5</v>
      </c>
    </row>
    <row r="93" spans="1:5" ht="12.75">
      <c r="A93" t="s">
        <v>58</v>
      </c>
      <c r="E93" s="39" t="s">
        <v>5</v>
      </c>
    </row>
    <row r="94" spans="1:16" ht="25.5">
      <c r="A94" t="s">
        <v>50</v>
      </c>
      <c s="34" t="s">
        <v>557</v>
      </c>
      <c s="34" t="s">
        <v>3066</v>
      </c>
      <c s="35" t="s">
        <v>5</v>
      </c>
      <c s="6" t="s">
        <v>3067</v>
      </c>
      <c s="36" t="s">
        <v>54</v>
      </c>
      <c s="37">
        <v>2</v>
      </c>
      <c s="36">
        <v>0.001</v>
      </c>
      <c s="36">
        <f>ROUND(G94*H94,6)</f>
      </c>
      <c r="L94" s="38">
        <v>0</v>
      </c>
      <c s="32">
        <f>ROUND(ROUND(L94,2)*ROUND(G94,3),2)</f>
      </c>
      <c s="36" t="s">
        <v>55</v>
      </c>
      <c>
        <f>(M94*21)/100</f>
      </c>
      <c t="s">
        <v>28</v>
      </c>
    </row>
    <row r="95" spans="1:5" ht="25.5">
      <c r="A95" s="35" t="s">
        <v>56</v>
      </c>
      <c r="E95" s="39" t="s">
        <v>3067</v>
      </c>
    </row>
    <row r="96" spans="1:5" ht="12.75">
      <c r="A96" s="35" t="s">
        <v>57</v>
      </c>
      <c r="E96" s="40" t="s">
        <v>5</v>
      </c>
    </row>
    <row r="97" spans="1:5" ht="12.75">
      <c r="A97" t="s">
        <v>58</v>
      </c>
      <c r="E97" s="39" t="s">
        <v>5</v>
      </c>
    </row>
    <row r="98" spans="1:16" ht="38.25">
      <c r="A98" t="s">
        <v>50</v>
      </c>
      <c s="34" t="s">
        <v>558</v>
      </c>
      <c s="34" t="s">
        <v>3068</v>
      </c>
      <c s="35" t="s">
        <v>5</v>
      </c>
      <c s="6" t="s">
        <v>3069</v>
      </c>
      <c s="36" t="s">
        <v>68</v>
      </c>
      <c s="37">
        <v>716.6</v>
      </c>
      <c s="36">
        <v>0.002</v>
      </c>
      <c s="36">
        <f>ROUND(G98*H98,6)</f>
      </c>
      <c r="L98" s="38">
        <v>0</v>
      </c>
      <c s="32">
        <f>ROUND(ROUND(L98,2)*ROUND(G98,3),2)</f>
      </c>
      <c s="36" t="s">
        <v>55</v>
      </c>
      <c>
        <f>(M98*21)/100</f>
      </c>
      <c t="s">
        <v>28</v>
      </c>
    </row>
    <row r="99" spans="1:5" ht="38.25">
      <c r="A99" s="35" t="s">
        <v>56</v>
      </c>
      <c r="E99" s="39" t="s">
        <v>3070</v>
      </c>
    </row>
    <row r="100" spans="1:5" ht="12.75">
      <c r="A100" s="35" t="s">
        <v>57</v>
      </c>
      <c r="E100" s="40" t="s">
        <v>5</v>
      </c>
    </row>
    <row r="101" spans="1:5" ht="12.75">
      <c r="A101" t="s">
        <v>58</v>
      </c>
      <c r="E101" s="39" t="s">
        <v>5</v>
      </c>
    </row>
    <row r="102" spans="1:16" ht="25.5">
      <c r="A102" t="s">
        <v>50</v>
      </c>
      <c s="34" t="s">
        <v>561</v>
      </c>
      <c s="34" t="s">
        <v>3071</v>
      </c>
      <c s="35" t="s">
        <v>5</v>
      </c>
      <c s="6" t="s">
        <v>3072</v>
      </c>
      <c s="36" t="s">
        <v>459</v>
      </c>
      <c s="37">
        <v>129.368</v>
      </c>
      <c s="36">
        <v>0</v>
      </c>
      <c s="36">
        <f>ROUND(G102*H102,6)</f>
      </c>
      <c r="L102" s="38">
        <v>0</v>
      </c>
      <c s="32">
        <f>ROUND(ROUND(L102,2)*ROUND(G102,3),2)</f>
      </c>
      <c s="36" t="s">
        <v>761</v>
      </c>
      <c>
        <f>(M102*21)/100</f>
      </c>
      <c t="s">
        <v>28</v>
      </c>
    </row>
    <row r="103" spans="1:5" ht="25.5">
      <c r="A103" s="35" t="s">
        <v>56</v>
      </c>
      <c r="E103" s="39" t="s">
        <v>3072</v>
      </c>
    </row>
    <row r="104" spans="1:5" ht="382.5">
      <c r="A104" s="35" t="s">
        <v>57</v>
      </c>
      <c r="E104" s="40" t="s">
        <v>3073</v>
      </c>
    </row>
    <row r="105" spans="1:5" ht="12.75">
      <c r="A105" t="s">
        <v>58</v>
      </c>
      <c r="E105" s="39" t="s">
        <v>5</v>
      </c>
    </row>
    <row r="106" spans="1:16" ht="12.75">
      <c r="A106" t="s">
        <v>50</v>
      </c>
      <c s="34" t="s">
        <v>562</v>
      </c>
      <c s="34" t="s">
        <v>3074</v>
      </c>
      <c s="35" t="s">
        <v>5</v>
      </c>
      <c s="6" t="s">
        <v>3075</v>
      </c>
      <c s="36" t="s">
        <v>459</v>
      </c>
      <c s="37">
        <v>942.531</v>
      </c>
      <c s="36">
        <v>0</v>
      </c>
      <c s="36">
        <f>ROUND(G106*H106,6)</f>
      </c>
      <c r="L106" s="38">
        <v>0</v>
      </c>
      <c s="32">
        <f>ROUND(ROUND(L106,2)*ROUND(G106,3),2)</f>
      </c>
      <c s="36" t="s">
        <v>761</v>
      </c>
      <c>
        <f>(M106*21)/100</f>
      </c>
      <c t="s">
        <v>28</v>
      </c>
    </row>
    <row r="107" spans="1:5" ht="12.75">
      <c r="A107" s="35" t="s">
        <v>56</v>
      </c>
      <c r="E107" s="39" t="s">
        <v>3075</v>
      </c>
    </row>
    <row r="108" spans="1:5" ht="12.75">
      <c r="A108" s="35" t="s">
        <v>57</v>
      </c>
      <c r="E108" s="40" t="s">
        <v>5</v>
      </c>
    </row>
    <row r="109" spans="1:5" ht="12.75">
      <c r="A109" t="s">
        <v>58</v>
      </c>
      <c r="E109" s="39" t="s">
        <v>5</v>
      </c>
    </row>
    <row r="110" spans="1:13" ht="12.75">
      <c r="A110" t="s">
        <v>47</v>
      </c>
      <c r="C110" s="31" t="s">
        <v>3076</v>
      </c>
      <c r="E110" s="33" t="s">
        <v>3077</v>
      </c>
      <c r="J110" s="32">
        <f>0</f>
      </c>
      <c s="32">
        <f>0</f>
      </c>
      <c s="32">
        <f>0+L111+L115+L119</f>
      </c>
      <c s="32">
        <f>0+M111+M115+M119</f>
      </c>
    </row>
    <row r="111" spans="1:16" ht="25.5">
      <c r="A111" t="s">
        <v>50</v>
      </c>
      <c s="34" t="s">
        <v>644</v>
      </c>
      <c s="34" t="s">
        <v>3078</v>
      </c>
      <c s="35" t="s">
        <v>5</v>
      </c>
      <c s="6" t="s">
        <v>3079</v>
      </c>
      <c s="36" t="s">
        <v>68</v>
      </c>
      <c s="37">
        <v>73.99</v>
      </c>
      <c s="36">
        <v>0.00291</v>
      </c>
      <c s="36">
        <f>ROUND(G111*H111,6)</f>
      </c>
      <c r="L111" s="38">
        <v>0</v>
      </c>
      <c s="32">
        <f>ROUND(ROUND(L111,2)*ROUND(G111,3),2)</f>
      </c>
      <c s="36" t="s">
        <v>761</v>
      </c>
      <c>
        <f>(M111*21)/100</f>
      </c>
      <c t="s">
        <v>28</v>
      </c>
    </row>
    <row r="112" spans="1:5" ht="25.5">
      <c r="A112" s="35" t="s">
        <v>56</v>
      </c>
      <c r="E112" s="39" t="s">
        <v>3079</v>
      </c>
    </row>
    <row r="113" spans="1:5" ht="293.25">
      <c r="A113" s="35" t="s">
        <v>57</v>
      </c>
      <c r="E113" s="40" t="s">
        <v>3080</v>
      </c>
    </row>
    <row r="114" spans="1:5" ht="12.75">
      <c r="A114" t="s">
        <v>58</v>
      </c>
      <c r="E114" s="39" t="s">
        <v>5</v>
      </c>
    </row>
    <row r="115" spans="1:16" ht="38.25">
      <c r="A115" t="s">
        <v>50</v>
      </c>
      <c s="34" t="s">
        <v>647</v>
      </c>
      <c s="34" t="s">
        <v>3081</v>
      </c>
      <c s="35" t="s">
        <v>5</v>
      </c>
      <c s="6" t="s">
        <v>3082</v>
      </c>
      <c s="36" t="s">
        <v>68</v>
      </c>
      <c s="37">
        <v>84</v>
      </c>
      <c s="36">
        <v>0.00291</v>
      </c>
      <c s="36">
        <f>ROUND(G115*H115,6)</f>
      </c>
      <c r="L115" s="38">
        <v>0</v>
      </c>
      <c s="32">
        <f>ROUND(ROUND(L115,2)*ROUND(G115,3),2)</f>
      </c>
      <c s="36" t="s">
        <v>761</v>
      </c>
      <c>
        <f>(M115*21)/100</f>
      </c>
      <c t="s">
        <v>28</v>
      </c>
    </row>
    <row r="116" spans="1:5" ht="38.25">
      <c r="A116" s="35" t="s">
        <v>56</v>
      </c>
      <c r="E116" s="39" t="s">
        <v>3083</v>
      </c>
    </row>
    <row r="117" spans="1:5" ht="12.75">
      <c r="A117" s="35" t="s">
        <v>57</v>
      </c>
      <c r="E117" s="40" t="s">
        <v>3084</v>
      </c>
    </row>
    <row r="118" spans="1:5" ht="12.75">
      <c r="A118" t="s">
        <v>58</v>
      </c>
      <c r="E118" s="39" t="s">
        <v>5</v>
      </c>
    </row>
    <row r="119" spans="1:16" ht="25.5">
      <c r="A119" t="s">
        <v>50</v>
      </c>
      <c s="34" t="s">
        <v>650</v>
      </c>
      <c s="34" t="s">
        <v>3085</v>
      </c>
      <c s="35" t="s">
        <v>5</v>
      </c>
      <c s="6" t="s">
        <v>3086</v>
      </c>
      <c s="36" t="s">
        <v>777</v>
      </c>
      <c s="37">
        <v>0.46</v>
      </c>
      <c s="36">
        <v>0</v>
      </c>
      <c s="36">
        <f>ROUND(G119*H119,6)</f>
      </c>
      <c r="L119" s="38">
        <v>0</v>
      </c>
      <c s="32">
        <f>ROUND(ROUND(L119,2)*ROUND(G119,3),2)</f>
      </c>
      <c s="36" t="s">
        <v>761</v>
      </c>
      <c>
        <f>(M119*21)/100</f>
      </c>
      <c t="s">
        <v>28</v>
      </c>
    </row>
    <row r="120" spans="1:5" ht="25.5">
      <c r="A120" s="35" t="s">
        <v>56</v>
      </c>
      <c r="E120" s="39" t="s">
        <v>3086</v>
      </c>
    </row>
    <row r="121" spans="1:5" ht="12.75">
      <c r="A121" s="35" t="s">
        <v>57</v>
      </c>
      <c r="E121" s="40" t="s">
        <v>5</v>
      </c>
    </row>
    <row r="122" spans="1:5" ht="12.75">
      <c r="A122" t="s">
        <v>58</v>
      </c>
      <c r="E122" s="39" t="s">
        <v>5</v>
      </c>
    </row>
    <row r="123" spans="1:13" ht="12.75">
      <c r="A123" t="s">
        <v>47</v>
      </c>
      <c r="C123" s="31" t="s">
        <v>1598</v>
      </c>
      <c r="E123" s="33" t="s">
        <v>1599</v>
      </c>
      <c r="J123" s="32">
        <f>0</f>
      </c>
      <c s="32">
        <f>0</f>
      </c>
      <c s="32">
        <f>0+L124+L128+L132+L136+L140+L144+L148+L152+L156+L160+L164+L168</f>
      </c>
      <c s="32">
        <f>0+M124+M128+M132+M136+M140+M144+M148+M152+M156+M160+M164+M168</f>
      </c>
    </row>
    <row r="124" spans="1:16" ht="25.5">
      <c r="A124" t="s">
        <v>50</v>
      </c>
      <c s="34" t="s">
        <v>653</v>
      </c>
      <c s="34" t="s">
        <v>3087</v>
      </c>
      <c s="35" t="s">
        <v>5</v>
      </c>
      <c s="6" t="s">
        <v>3088</v>
      </c>
      <c s="36" t="s">
        <v>459</v>
      </c>
      <c s="37">
        <v>145.713</v>
      </c>
      <c s="36">
        <v>0</v>
      </c>
      <c s="36">
        <f>ROUND(G124*H124,6)</f>
      </c>
      <c r="L124" s="38">
        <v>0</v>
      </c>
      <c s="32">
        <f>ROUND(ROUND(L124,2)*ROUND(G124,3),2)</f>
      </c>
      <c s="36" t="s">
        <v>55</v>
      </c>
      <c>
        <f>(M124*21)/100</f>
      </c>
      <c t="s">
        <v>28</v>
      </c>
    </row>
    <row r="125" spans="1:5" ht="38.25">
      <c r="A125" s="35" t="s">
        <v>56</v>
      </c>
      <c r="E125" s="39" t="s">
        <v>3089</v>
      </c>
    </row>
    <row r="126" spans="1:5" ht="12.75">
      <c r="A126" s="35" t="s">
        <v>57</v>
      </c>
      <c r="E126" s="40" t="s">
        <v>5</v>
      </c>
    </row>
    <row r="127" spans="1:5" ht="12.75">
      <c r="A127" t="s">
        <v>58</v>
      </c>
      <c r="E127" s="39" t="s">
        <v>5</v>
      </c>
    </row>
    <row r="128" spans="1:16" ht="12.75">
      <c r="A128" t="s">
        <v>50</v>
      </c>
      <c s="34" t="s">
        <v>656</v>
      </c>
      <c s="34" t="s">
        <v>3090</v>
      </c>
      <c s="35" t="s">
        <v>5</v>
      </c>
      <c s="6" t="s">
        <v>3091</v>
      </c>
      <c s="36" t="s">
        <v>54</v>
      </c>
      <c s="37">
        <v>2</v>
      </c>
      <c s="36">
        <v>0</v>
      </c>
      <c s="36">
        <f>ROUND(G128*H128,6)</f>
      </c>
      <c r="L128" s="38">
        <v>0</v>
      </c>
      <c s="32">
        <f>ROUND(ROUND(L128,2)*ROUND(G128,3),2)</f>
      </c>
      <c s="36" t="s">
        <v>55</v>
      </c>
      <c>
        <f>(M128*21)/100</f>
      </c>
      <c t="s">
        <v>28</v>
      </c>
    </row>
    <row r="129" spans="1:5" ht="25.5">
      <c r="A129" s="35" t="s">
        <v>56</v>
      </c>
      <c r="E129" s="39" t="s">
        <v>3092</v>
      </c>
    </row>
    <row r="130" spans="1:5" ht="12.75">
      <c r="A130" s="35" t="s">
        <v>57</v>
      </c>
      <c r="E130" s="40" t="s">
        <v>5</v>
      </c>
    </row>
    <row r="131" spans="1:5" ht="12.75">
      <c r="A131" t="s">
        <v>58</v>
      </c>
      <c r="E131" s="39" t="s">
        <v>5</v>
      </c>
    </row>
    <row r="132" spans="1:16" ht="12.75">
      <c r="A132" t="s">
        <v>50</v>
      </c>
      <c s="34" t="s">
        <v>659</v>
      </c>
      <c s="34" t="s">
        <v>3093</v>
      </c>
      <c s="35" t="s">
        <v>5</v>
      </c>
      <c s="6" t="s">
        <v>3094</v>
      </c>
      <c s="36" t="s">
        <v>54</v>
      </c>
      <c s="37">
        <v>4</v>
      </c>
      <c s="36">
        <v>0</v>
      </c>
      <c s="36">
        <f>ROUND(G132*H132,6)</f>
      </c>
      <c r="L132" s="38">
        <v>0</v>
      </c>
      <c s="32">
        <f>ROUND(ROUND(L132,2)*ROUND(G132,3),2)</f>
      </c>
      <c s="36" t="s">
        <v>55</v>
      </c>
      <c>
        <f>(M132*21)/100</f>
      </c>
      <c t="s">
        <v>28</v>
      </c>
    </row>
    <row r="133" spans="1:5" ht="25.5">
      <c r="A133" s="35" t="s">
        <v>56</v>
      </c>
      <c r="E133" s="39" t="s">
        <v>3095</v>
      </c>
    </row>
    <row r="134" spans="1:5" ht="12.75">
      <c r="A134" s="35" t="s">
        <v>57</v>
      </c>
      <c r="E134" s="40" t="s">
        <v>5</v>
      </c>
    </row>
    <row r="135" spans="1:5" ht="12.75">
      <c r="A135" t="s">
        <v>58</v>
      </c>
      <c r="E135" s="39" t="s">
        <v>5</v>
      </c>
    </row>
    <row r="136" spans="1:16" ht="12.75">
      <c r="A136" t="s">
        <v>50</v>
      </c>
      <c s="34" t="s">
        <v>662</v>
      </c>
      <c s="34" t="s">
        <v>3096</v>
      </c>
      <c s="35" t="s">
        <v>5</v>
      </c>
      <c s="6" t="s">
        <v>3097</v>
      </c>
      <c s="36" t="s">
        <v>54</v>
      </c>
      <c s="37">
        <v>8</v>
      </c>
      <c s="36">
        <v>0</v>
      </c>
      <c s="36">
        <f>ROUND(G136*H136,6)</f>
      </c>
      <c r="L136" s="38">
        <v>0</v>
      </c>
      <c s="32">
        <f>ROUND(ROUND(L136,2)*ROUND(G136,3),2)</f>
      </c>
      <c s="36" t="s">
        <v>55</v>
      </c>
      <c>
        <f>(M136*21)/100</f>
      </c>
      <c t="s">
        <v>28</v>
      </c>
    </row>
    <row r="137" spans="1:5" ht="25.5">
      <c r="A137" s="35" t="s">
        <v>56</v>
      </c>
      <c r="E137" s="39" t="s">
        <v>3098</v>
      </c>
    </row>
    <row r="138" spans="1:5" ht="12.75">
      <c r="A138" s="35" t="s">
        <v>57</v>
      </c>
      <c r="E138" s="40" t="s">
        <v>5</v>
      </c>
    </row>
    <row r="139" spans="1:5" ht="12.75">
      <c r="A139" t="s">
        <v>58</v>
      </c>
      <c r="E139" s="39" t="s">
        <v>5</v>
      </c>
    </row>
    <row r="140" spans="1:16" ht="12.75">
      <c r="A140" t="s">
        <v>50</v>
      </c>
      <c s="34" t="s">
        <v>667</v>
      </c>
      <c s="34" t="s">
        <v>3099</v>
      </c>
      <c s="35" t="s">
        <v>5</v>
      </c>
      <c s="6" t="s">
        <v>3100</v>
      </c>
      <c s="36" t="s">
        <v>54</v>
      </c>
      <c s="37">
        <v>8</v>
      </c>
      <c s="36">
        <v>0</v>
      </c>
      <c s="36">
        <f>ROUND(G140*H140,6)</f>
      </c>
      <c r="L140" s="38">
        <v>0</v>
      </c>
      <c s="32">
        <f>ROUND(ROUND(L140,2)*ROUND(G140,3),2)</f>
      </c>
      <c s="36" t="s">
        <v>55</v>
      </c>
      <c>
        <f>(M140*21)/100</f>
      </c>
      <c t="s">
        <v>28</v>
      </c>
    </row>
    <row r="141" spans="1:5" ht="25.5">
      <c r="A141" s="35" t="s">
        <v>56</v>
      </c>
      <c r="E141" s="39" t="s">
        <v>3101</v>
      </c>
    </row>
    <row r="142" spans="1:5" ht="12.75">
      <c r="A142" s="35" t="s">
        <v>57</v>
      </c>
      <c r="E142" s="40" t="s">
        <v>5</v>
      </c>
    </row>
    <row r="143" spans="1:5" ht="12.75">
      <c r="A143" t="s">
        <v>58</v>
      </c>
      <c r="E143" s="39" t="s">
        <v>5</v>
      </c>
    </row>
    <row r="144" spans="1:16" ht="25.5">
      <c r="A144" t="s">
        <v>50</v>
      </c>
      <c s="34" t="s">
        <v>670</v>
      </c>
      <c s="34" t="s">
        <v>3102</v>
      </c>
      <c s="35" t="s">
        <v>5</v>
      </c>
      <c s="6" t="s">
        <v>3103</v>
      </c>
      <c s="36" t="s">
        <v>54</v>
      </c>
      <c s="37">
        <v>1</v>
      </c>
      <c s="36">
        <v>0</v>
      </c>
      <c s="36">
        <f>ROUND(G144*H144,6)</f>
      </c>
      <c r="L144" s="38">
        <v>0</v>
      </c>
      <c s="32">
        <f>ROUND(ROUND(L144,2)*ROUND(G144,3),2)</f>
      </c>
      <c s="36" t="s">
        <v>55</v>
      </c>
      <c>
        <f>(M144*21)/100</f>
      </c>
      <c t="s">
        <v>28</v>
      </c>
    </row>
    <row r="145" spans="1:5" ht="25.5">
      <c r="A145" s="35" t="s">
        <v>56</v>
      </c>
      <c r="E145" s="39" t="s">
        <v>3104</v>
      </c>
    </row>
    <row r="146" spans="1:5" ht="12.75">
      <c r="A146" s="35" t="s">
        <v>57</v>
      </c>
      <c r="E146" s="40" t="s">
        <v>5</v>
      </c>
    </row>
    <row r="147" spans="1:5" ht="12.75">
      <c r="A147" t="s">
        <v>58</v>
      </c>
      <c r="E147" s="39" t="s">
        <v>5</v>
      </c>
    </row>
    <row r="148" spans="1:16" ht="25.5">
      <c r="A148" t="s">
        <v>50</v>
      </c>
      <c s="34" t="s">
        <v>673</v>
      </c>
      <c s="34" t="s">
        <v>3105</v>
      </c>
      <c s="35" t="s">
        <v>5</v>
      </c>
      <c s="6" t="s">
        <v>3106</v>
      </c>
      <c s="36" t="s">
        <v>54</v>
      </c>
      <c s="37">
        <v>3</v>
      </c>
      <c s="36">
        <v>0</v>
      </c>
      <c s="36">
        <f>ROUND(G148*H148,6)</f>
      </c>
      <c r="L148" s="38">
        <v>0</v>
      </c>
      <c s="32">
        <f>ROUND(ROUND(L148,2)*ROUND(G148,3),2)</f>
      </c>
      <c s="36" t="s">
        <v>55</v>
      </c>
      <c>
        <f>(M148*21)/100</f>
      </c>
      <c t="s">
        <v>28</v>
      </c>
    </row>
    <row r="149" spans="1:5" ht="25.5">
      <c r="A149" s="35" t="s">
        <v>56</v>
      </c>
      <c r="E149" s="39" t="s">
        <v>3107</v>
      </c>
    </row>
    <row r="150" spans="1:5" ht="12.75">
      <c r="A150" s="35" t="s">
        <v>57</v>
      </c>
      <c r="E150" s="40" t="s">
        <v>5</v>
      </c>
    </row>
    <row r="151" spans="1:5" ht="12.75">
      <c r="A151" t="s">
        <v>58</v>
      </c>
      <c r="E151" s="39" t="s">
        <v>5</v>
      </c>
    </row>
    <row r="152" spans="1:16" ht="25.5">
      <c r="A152" t="s">
        <v>50</v>
      </c>
      <c s="34" t="s">
        <v>676</v>
      </c>
      <c s="34" t="s">
        <v>3108</v>
      </c>
      <c s="35" t="s">
        <v>5</v>
      </c>
      <c s="6" t="s">
        <v>3109</v>
      </c>
      <c s="36" t="s">
        <v>54</v>
      </c>
      <c s="37">
        <v>1</v>
      </c>
      <c s="36">
        <v>0</v>
      </c>
      <c s="36">
        <f>ROUND(G152*H152,6)</f>
      </c>
      <c r="L152" s="38">
        <v>0</v>
      </c>
      <c s="32">
        <f>ROUND(ROUND(L152,2)*ROUND(G152,3),2)</f>
      </c>
      <c s="36" t="s">
        <v>55</v>
      </c>
      <c>
        <f>(M152*21)/100</f>
      </c>
      <c t="s">
        <v>28</v>
      </c>
    </row>
    <row r="153" spans="1:5" ht="25.5">
      <c r="A153" s="35" t="s">
        <v>56</v>
      </c>
      <c r="E153" s="39" t="s">
        <v>3110</v>
      </c>
    </row>
    <row r="154" spans="1:5" ht="12.75">
      <c r="A154" s="35" t="s">
        <v>57</v>
      </c>
      <c r="E154" s="40" t="s">
        <v>5</v>
      </c>
    </row>
    <row r="155" spans="1:5" ht="12.75">
      <c r="A155" t="s">
        <v>58</v>
      </c>
      <c r="E155" s="39" t="s">
        <v>5</v>
      </c>
    </row>
    <row r="156" spans="1:16" ht="25.5">
      <c r="A156" t="s">
        <v>50</v>
      </c>
      <c s="34" t="s">
        <v>679</v>
      </c>
      <c s="34" t="s">
        <v>3111</v>
      </c>
      <c s="35" t="s">
        <v>5</v>
      </c>
      <c s="6" t="s">
        <v>3112</v>
      </c>
      <c s="36" t="s">
        <v>54</v>
      </c>
      <c s="37">
        <v>1</v>
      </c>
      <c s="36">
        <v>0</v>
      </c>
      <c s="36">
        <f>ROUND(G156*H156,6)</f>
      </c>
      <c r="L156" s="38">
        <v>0</v>
      </c>
      <c s="32">
        <f>ROUND(ROUND(L156,2)*ROUND(G156,3),2)</f>
      </c>
      <c s="36" t="s">
        <v>55</v>
      </c>
      <c>
        <f>(M156*21)/100</f>
      </c>
      <c t="s">
        <v>28</v>
      </c>
    </row>
    <row r="157" spans="1:5" ht="25.5">
      <c r="A157" s="35" t="s">
        <v>56</v>
      </c>
      <c r="E157" s="39" t="s">
        <v>3113</v>
      </c>
    </row>
    <row r="158" spans="1:5" ht="12.75">
      <c r="A158" s="35" t="s">
        <v>57</v>
      </c>
      <c r="E158" s="40" t="s">
        <v>5</v>
      </c>
    </row>
    <row r="159" spans="1:5" ht="12.75">
      <c r="A159" t="s">
        <v>58</v>
      </c>
      <c r="E159" s="39" t="s">
        <v>5</v>
      </c>
    </row>
    <row r="160" spans="1:16" ht="38.25">
      <c r="A160" t="s">
        <v>50</v>
      </c>
      <c s="34" t="s">
        <v>682</v>
      </c>
      <c s="34" t="s">
        <v>3114</v>
      </c>
      <c s="35" t="s">
        <v>5</v>
      </c>
      <c s="6" t="s">
        <v>3115</v>
      </c>
      <c s="36" t="s">
        <v>54</v>
      </c>
      <c s="37">
        <v>1</v>
      </c>
      <c s="36">
        <v>1.74</v>
      </c>
      <c s="36">
        <f>ROUND(G160*H160,6)</f>
      </c>
      <c r="L160" s="38">
        <v>0</v>
      </c>
      <c s="32">
        <f>ROUND(ROUND(L160,2)*ROUND(G160,3),2)</f>
      </c>
      <c s="36" t="s">
        <v>55</v>
      </c>
      <c>
        <f>(M160*21)/100</f>
      </c>
      <c t="s">
        <v>28</v>
      </c>
    </row>
    <row r="161" spans="1:5" ht="38.25">
      <c r="A161" s="35" t="s">
        <v>56</v>
      </c>
      <c r="E161" s="39" t="s">
        <v>3115</v>
      </c>
    </row>
    <row r="162" spans="1:5" ht="12.75">
      <c r="A162" s="35" t="s">
        <v>57</v>
      </c>
      <c r="E162" s="40" t="s">
        <v>5</v>
      </c>
    </row>
    <row r="163" spans="1:5" ht="12.75">
      <c r="A163" t="s">
        <v>58</v>
      </c>
      <c r="E163" s="39" t="s">
        <v>5</v>
      </c>
    </row>
    <row r="164" spans="1:16" ht="12.75">
      <c r="A164" t="s">
        <v>50</v>
      </c>
      <c s="34" t="s">
        <v>685</v>
      </c>
      <c s="34" t="s">
        <v>3116</v>
      </c>
      <c s="35" t="s">
        <v>5</v>
      </c>
      <c s="6" t="s">
        <v>3117</v>
      </c>
      <c s="36" t="s">
        <v>54</v>
      </c>
      <c s="37">
        <v>2</v>
      </c>
      <c s="36">
        <v>0</v>
      </c>
      <c s="36">
        <f>ROUND(G164*H164,6)</f>
      </c>
      <c r="L164" s="38">
        <v>0</v>
      </c>
      <c s="32">
        <f>ROUND(ROUND(L164,2)*ROUND(G164,3),2)</f>
      </c>
      <c s="36" t="s">
        <v>55</v>
      </c>
      <c>
        <f>(M164*21)/100</f>
      </c>
      <c t="s">
        <v>28</v>
      </c>
    </row>
    <row r="165" spans="1:5" ht="25.5">
      <c r="A165" s="35" t="s">
        <v>56</v>
      </c>
      <c r="E165" s="39" t="s">
        <v>3118</v>
      </c>
    </row>
    <row r="166" spans="1:5" ht="12.75">
      <c r="A166" s="35" t="s">
        <v>57</v>
      </c>
      <c r="E166" s="40" t="s">
        <v>5</v>
      </c>
    </row>
    <row r="167" spans="1:5" ht="12.75">
      <c r="A167" t="s">
        <v>58</v>
      </c>
      <c r="E167" s="39" t="s">
        <v>5</v>
      </c>
    </row>
    <row r="168" spans="1:16" ht="25.5">
      <c r="A168" t="s">
        <v>50</v>
      </c>
      <c s="34" t="s">
        <v>688</v>
      </c>
      <c s="34" t="s">
        <v>3119</v>
      </c>
      <c s="35" t="s">
        <v>5</v>
      </c>
      <c s="6" t="s">
        <v>3120</v>
      </c>
      <c s="36" t="s">
        <v>936</v>
      </c>
      <c s="37">
        <v>4363.813</v>
      </c>
      <c s="36">
        <v>0</v>
      </c>
      <c s="36">
        <f>ROUND(G168*H168,6)</f>
      </c>
      <c r="L168" s="38">
        <v>0</v>
      </c>
      <c s="32">
        <f>ROUND(ROUND(L168,2)*ROUND(G168,3),2)</f>
      </c>
      <c s="36" t="s">
        <v>55</v>
      </c>
      <c>
        <f>(M168*21)/100</f>
      </c>
      <c t="s">
        <v>28</v>
      </c>
    </row>
    <row r="169" spans="1:5" ht="25.5">
      <c r="A169" s="35" t="s">
        <v>56</v>
      </c>
      <c r="E169" s="39" t="s">
        <v>3120</v>
      </c>
    </row>
    <row r="170" spans="1:5" ht="12.75">
      <c r="A170" s="35" t="s">
        <v>57</v>
      </c>
      <c r="E170" s="40" t="s">
        <v>5</v>
      </c>
    </row>
    <row r="171" spans="1:5" ht="12.75">
      <c r="A171" t="s">
        <v>58</v>
      </c>
      <c r="E171" s="39" t="s">
        <v>5</v>
      </c>
    </row>
    <row r="172" spans="1:13" ht="12.75">
      <c r="A172" t="s">
        <v>47</v>
      </c>
      <c r="C172" s="31" t="s">
        <v>805</v>
      </c>
      <c r="E172" s="33" t="s">
        <v>806</v>
      </c>
      <c r="J172" s="32">
        <f>0</f>
      </c>
      <c s="32">
        <f>0</f>
      </c>
      <c s="32">
        <f>0+L173+L177+L181+L185+L189+L193+L197+L201+L205</f>
      </c>
      <c s="32">
        <f>0+M173+M177+M181+M185+M189+M193+M197+M201+M205</f>
      </c>
    </row>
    <row r="173" spans="1:16" ht="12.75">
      <c r="A173" t="s">
        <v>50</v>
      </c>
      <c s="34" t="s">
        <v>691</v>
      </c>
      <c s="34" t="s">
        <v>3121</v>
      </c>
      <c s="35" t="s">
        <v>5</v>
      </c>
      <c s="6" t="s">
        <v>3122</v>
      </c>
      <c s="36" t="s">
        <v>68</v>
      </c>
      <c s="37">
        <v>6</v>
      </c>
      <c s="36">
        <v>0</v>
      </c>
      <c s="36">
        <f>ROUND(G173*H173,6)</f>
      </c>
      <c r="L173" s="38">
        <v>0</v>
      </c>
      <c s="32">
        <f>ROUND(ROUND(L173,2)*ROUND(G173,3),2)</f>
      </c>
      <c s="36" t="s">
        <v>761</v>
      </c>
      <c>
        <f>(M173*21)/100</f>
      </c>
      <c t="s">
        <v>28</v>
      </c>
    </row>
    <row r="174" spans="1:5" ht="12.75">
      <c r="A174" s="35" t="s">
        <v>56</v>
      </c>
      <c r="E174" s="39" t="s">
        <v>3122</v>
      </c>
    </row>
    <row r="175" spans="1:5" ht="12.75">
      <c r="A175" s="35" t="s">
        <v>57</v>
      </c>
      <c r="E175" s="40" t="s">
        <v>3123</v>
      </c>
    </row>
    <row r="176" spans="1:5" ht="12.75">
      <c r="A176" t="s">
        <v>58</v>
      </c>
      <c r="E176" s="39" t="s">
        <v>5</v>
      </c>
    </row>
    <row r="177" spans="1:16" ht="25.5">
      <c r="A177" t="s">
        <v>50</v>
      </c>
      <c s="34" t="s">
        <v>694</v>
      </c>
      <c s="34" t="s">
        <v>3124</v>
      </c>
      <c s="35" t="s">
        <v>5</v>
      </c>
      <c s="6" t="s">
        <v>3125</v>
      </c>
      <c s="36" t="s">
        <v>68</v>
      </c>
      <c s="37">
        <v>6</v>
      </c>
      <c s="36">
        <v>0.0035</v>
      </c>
      <c s="36">
        <f>ROUND(G177*H177,6)</f>
      </c>
      <c r="L177" s="38">
        <v>0</v>
      </c>
      <c s="32">
        <f>ROUND(ROUND(L177,2)*ROUND(G177,3),2)</f>
      </c>
      <c s="36" t="s">
        <v>55</v>
      </c>
      <c>
        <f>(M177*21)/100</f>
      </c>
      <c t="s">
        <v>28</v>
      </c>
    </row>
    <row r="178" spans="1:5" ht="25.5">
      <c r="A178" s="35" t="s">
        <v>56</v>
      </c>
      <c r="E178" s="39" t="s">
        <v>3126</v>
      </c>
    </row>
    <row r="179" spans="1:5" ht="12.75">
      <c r="A179" s="35" t="s">
        <v>57</v>
      </c>
      <c r="E179" s="40" t="s">
        <v>5</v>
      </c>
    </row>
    <row r="180" spans="1:5" ht="12.75">
      <c r="A180" t="s">
        <v>58</v>
      </c>
      <c r="E180" s="39" t="s">
        <v>5</v>
      </c>
    </row>
    <row r="181" spans="1:16" ht="12.75">
      <c r="A181" t="s">
        <v>50</v>
      </c>
      <c s="34" t="s">
        <v>698</v>
      </c>
      <c s="34" t="s">
        <v>3121</v>
      </c>
      <c s="35" t="s">
        <v>80</v>
      </c>
      <c s="6" t="s">
        <v>3122</v>
      </c>
      <c s="36" t="s">
        <v>68</v>
      </c>
      <c s="37">
        <v>6.4</v>
      </c>
      <c s="36">
        <v>0</v>
      </c>
      <c s="36">
        <f>ROUND(G181*H181,6)</f>
      </c>
      <c r="L181" s="38">
        <v>0</v>
      </c>
      <c s="32">
        <f>ROUND(ROUND(L181,2)*ROUND(G181,3),2)</f>
      </c>
      <c s="36" t="s">
        <v>761</v>
      </c>
      <c>
        <f>(M181*21)/100</f>
      </c>
      <c t="s">
        <v>28</v>
      </c>
    </row>
    <row r="182" spans="1:5" ht="12.75">
      <c r="A182" s="35" t="s">
        <v>56</v>
      </c>
      <c r="E182" s="39" t="s">
        <v>3122</v>
      </c>
    </row>
    <row r="183" spans="1:5" ht="12.75">
      <c r="A183" s="35" t="s">
        <v>57</v>
      </c>
      <c r="E183" s="40" t="s">
        <v>5</v>
      </c>
    </row>
    <row r="184" spans="1:5" ht="12.75">
      <c r="A184" t="s">
        <v>58</v>
      </c>
      <c r="E184" s="39" t="s">
        <v>5</v>
      </c>
    </row>
    <row r="185" spans="1:16" ht="25.5">
      <c r="A185" t="s">
        <v>50</v>
      </c>
      <c s="34" t="s">
        <v>703</v>
      </c>
      <c s="34" t="s">
        <v>3127</v>
      </c>
      <c s="35" t="s">
        <v>5</v>
      </c>
      <c s="6" t="s">
        <v>3128</v>
      </c>
      <c s="36" t="s">
        <v>68</v>
      </c>
      <c s="37">
        <v>6.4</v>
      </c>
      <c s="36">
        <v>0.0035</v>
      </c>
      <c s="36">
        <f>ROUND(G185*H185,6)</f>
      </c>
      <c r="L185" s="38">
        <v>0</v>
      </c>
      <c s="32">
        <f>ROUND(ROUND(L185,2)*ROUND(G185,3),2)</f>
      </c>
      <c s="36" t="s">
        <v>55</v>
      </c>
      <c>
        <f>(M185*21)/100</f>
      </c>
      <c t="s">
        <v>28</v>
      </c>
    </row>
    <row r="186" spans="1:5" ht="25.5">
      <c r="A186" s="35" t="s">
        <v>56</v>
      </c>
      <c r="E186" s="39" t="s">
        <v>3129</v>
      </c>
    </row>
    <row r="187" spans="1:5" ht="12.75">
      <c r="A187" s="35" t="s">
        <v>57</v>
      </c>
      <c r="E187" s="40" t="s">
        <v>5</v>
      </c>
    </row>
    <row r="188" spans="1:5" ht="12.75">
      <c r="A188" t="s">
        <v>58</v>
      </c>
      <c r="E188" s="39" t="s">
        <v>5</v>
      </c>
    </row>
    <row r="189" spans="1:16" ht="25.5">
      <c r="A189" t="s">
        <v>50</v>
      </c>
      <c s="34" t="s">
        <v>706</v>
      </c>
      <c s="34" t="s">
        <v>3130</v>
      </c>
      <c s="35" t="s">
        <v>5</v>
      </c>
      <c s="6" t="s">
        <v>3131</v>
      </c>
      <c s="36" t="s">
        <v>54</v>
      </c>
      <c s="37">
        <v>8</v>
      </c>
      <c s="36">
        <v>0</v>
      </c>
      <c s="36">
        <f>ROUND(G189*H189,6)</f>
      </c>
      <c r="L189" s="38">
        <v>0</v>
      </c>
      <c s="32">
        <f>ROUND(ROUND(L189,2)*ROUND(G189,3),2)</f>
      </c>
      <c s="36" t="s">
        <v>55</v>
      </c>
      <c>
        <f>(M189*21)/100</f>
      </c>
      <c t="s">
        <v>28</v>
      </c>
    </row>
    <row r="190" spans="1:5" ht="25.5">
      <c r="A190" s="35" t="s">
        <v>56</v>
      </c>
      <c r="E190" s="39" t="s">
        <v>3132</v>
      </c>
    </row>
    <row r="191" spans="1:5" ht="12.75">
      <c r="A191" s="35" t="s">
        <v>57</v>
      </c>
      <c r="E191" s="40" t="s">
        <v>5</v>
      </c>
    </row>
    <row r="192" spans="1:5" ht="12.75">
      <c r="A192" t="s">
        <v>58</v>
      </c>
      <c r="E192" s="39" t="s">
        <v>5</v>
      </c>
    </row>
    <row r="193" spans="1:16" ht="25.5">
      <c r="A193" t="s">
        <v>50</v>
      </c>
      <c s="34" t="s">
        <v>709</v>
      </c>
      <c s="34" t="s">
        <v>3133</v>
      </c>
      <c s="35" t="s">
        <v>5</v>
      </c>
      <c s="6" t="s">
        <v>3134</v>
      </c>
      <c s="36" t="s">
        <v>54</v>
      </c>
      <c s="37">
        <v>1</v>
      </c>
      <c s="36">
        <v>0</v>
      </c>
      <c s="36">
        <f>ROUND(G193*H193,6)</f>
      </c>
      <c r="L193" s="38">
        <v>0</v>
      </c>
      <c s="32">
        <f>ROUND(ROUND(L193,2)*ROUND(G193,3),2)</f>
      </c>
      <c s="36" t="s">
        <v>55</v>
      </c>
      <c>
        <f>(M193*21)/100</f>
      </c>
      <c t="s">
        <v>28</v>
      </c>
    </row>
    <row r="194" spans="1:5" ht="38.25">
      <c r="A194" s="35" t="s">
        <v>56</v>
      </c>
      <c r="E194" s="39" t="s">
        <v>3135</v>
      </c>
    </row>
    <row r="195" spans="1:5" ht="12.75">
      <c r="A195" s="35" t="s">
        <v>57</v>
      </c>
      <c r="E195" s="40" t="s">
        <v>5</v>
      </c>
    </row>
    <row r="196" spans="1:5" ht="12.75">
      <c r="A196" t="s">
        <v>58</v>
      </c>
      <c r="E196" s="39" t="s">
        <v>5</v>
      </c>
    </row>
    <row r="197" spans="1:16" ht="25.5">
      <c r="A197" t="s">
        <v>50</v>
      </c>
      <c s="34" t="s">
        <v>712</v>
      </c>
      <c s="34" t="s">
        <v>3136</v>
      </c>
      <c s="35" t="s">
        <v>5</v>
      </c>
      <c s="6" t="s">
        <v>3137</v>
      </c>
      <c s="36" t="s">
        <v>54</v>
      </c>
      <c s="37">
        <v>1</v>
      </c>
      <c s="36">
        <v>0</v>
      </c>
      <c s="36">
        <f>ROUND(G197*H197,6)</f>
      </c>
      <c r="L197" s="38">
        <v>0</v>
      </c>
      <c s="32">
        <f>ROUND(ROUND(L197,2)*ROUND(G197,3),2)</f>
      </c>
      <c s="36" t="s">
        <v>55</v>
      </c>
      <c>
        <f>(M197*21)/100</f>
      </c>
      <c t="s">
        <v>28</v>
      </c>
    </row>
    <row r="198" spans="1:5" ht="38.25">
      <c r="A198" s="35" t="s">
        <v>56</v>
      </c>
      <c r="E198" s="39" t="s">
        <v>3138</v>
      </c>
    </row>
    <row r="199" spans="1:5" ht="12.75">
      <c r="A199" s="35" t="s">
        <v>57</v>
      </c>
      <c r="E199" s="40" t="s">
        <v>5</v>
      </c>
    </row>
    <row r="200" spans="1:5" ht="12.75">
      <c r="A200" t="s">
        <v>58</v>
      </c>
      <c r="E200" s="39" t="s">
        <v>5</v>
      </c>
    </row>
    <row r="201" spans="1:16" ht="25.5">
      <c r="A201" t="s">
        <v>50</v>
      </c>
      <c s="34" t="s">
        <v>715</v>
      </c>
      <c s="34" t="s">
        <v>3139</v>
      </c>
      <c s="35" t="s">
        <v>5</v>
      </c>
      <c s="6" t="s">
        <v>3140</v>
      </c>
      <c s="36" t="s">
        <v>54</v>
      </c>
      <c s="37">
        <v>8</v>
      </c>
      <c s="36">
        <v>0</v>
      </c>
      <c s="36">
        <f>ROUND(G201*H201,6)</f>
      </c>
      <c r="L201" s="38">
        <v>0</v>
      </c>
      <c s="32">
        <f>ROUND(ROUND(L201,2)*ROUND(G201,3),2)</f>
      </c>
      <c s="36" t="s">
        <v>55</v>
      </c>
      <c>
        <f>(M201*21)/100</f>
      </c>
      <c t="s">
        <v>28</v>
      </c>
    </row>
    <row r="202" spans="1:5" ht="25.5">
      <c r="A202" s="35" t="s">
        <v>56</v>
      </c>
      <c r="E202" s="39" t="s">
        <v>3141</v>
      </c>
    </row>
    <row r="203" spans="1:5" ht="12.75">
      <c r="A203" s="35" t="s">
        <v>57</v>
      </c>
      <c r="E203" s="40" t="s">
        <v>5</v>
      </c>
    </row>
    <row r="204" spans="1:5" ht="12.75">
      <c r="A204" t="s">
        <v>58</v>
      </c>
      <c r="E204" s="39" t="s">
        <v>5</v>
      </c>
    </row>
    <row r="205" spans="1:16" ht="25.5">
      <c r="A205" t="s">
        <v>50</v>
      </c>
      <c s="34" t="s">
        <v>718</v>
      </c>
      <c s="34" t="s">
        <v>934</v>
      </c>
      <c s="35" t="s">
        <v>5</v>
      </c>
      <c s="6" t="s">
        <v>935</v>
      </c>
      <c s="36" t="s">
        <v>936</v>
      </c>
      <c s="37">
        <v>2378.16</v>
      </c>
      <c s="36">
        <v>0</v>
      </c>
      <c s="36">
        <f>ROUND(G205*H205,6)</f>
      </c>
      <c r="L205" s="38">
        <v>0</v>
      </c>
      <c s="32">
        <f>ROUND(ROUND(L205,2)*ROUND(G205,3),2)</f>
      </c>
      <c s="36" t="s">
        <v>761</v>
      </c>
      <c>
        <f>(M205*21)/100</f>
      </c>
      <c t="s">
        <v>28</v>
      </c>
    </row>
    <row r="206" spans="1:5" ht="25.5">
      <c r="A206" s="35" t="s">
        <v>56</v>
      </c>
      <c r="E206" s="39" t="s">
        <v>935</v>
      </c>
    </row>
    <row r="207" spans="1:5" ht="12.75">
      <c r="A207" s="35" t="s">
        <v>57</v>
      </c>
      <c r="E207" s="40" t="s">
        <v>5</v>
      </c>
    </row>
    <row r="208" spans="1:5" ht="12.75">
      <c r="A208" t="s">
        <v>58</v>
      </c>
      <c r="E208" s="39" t="s">
        <v>5</v>
      </c>
    </row>
    <row r="209" spans="1:13" ht="12.75">
      <c r="A209" t="s">
        <v>47</v>
      </c>
      <c r="C209" s="31" t="s">
        <v>3142</v>
      </c>
      <c r="E209" s="33" t="s">
        <v>3143</v>
      </c>
      <c r="J209" s="32">
        <f>0</f>
      </c>
      <c s="32">
        <f>0</f>
      </c>
      <c s="32">
        <f>0+L210+L214+L218</f>
      </c>
      <c s="32">
        <f>0+M210+M214+M218</f>
      </c>
    </row>
    <row r="210" spans="1:16" ht="38.25">
      <c r="A210" t="s">
        <v>50</v>
      </c>
      <c s="34" t="s">
        <v>721</v>
      </c>
      <c s="34" t="s">
        <v>3144</v>
      </c>
      <c s="35" t="s">
        <v>5</v>
      </c>
      <c s="6" t="s">
        <v>3145</v>
      </c>
      <c s="36" t="s">
        <v>459</v>
      </c>
      <c s="37">
        <v>96.74</v>
      </c>
      <c s="36">
        <v>0.0335</v>
      </c>
      <c s="36">
        <f>ROUND(G210*H210,6)</f>
      </c>
      <c r="L210" s="38">
        <v>0</v>
      </c>
      <c s="32">
        <f>ROUND(ROUND(L210,2)*ROUND(G210,3),2)</f>
      </c>
      <c s="36" t="s">
        <v>761</v>
      </c>
      <c>
        <f>(M210*21)/100</f>
      </c>
      <c t="s">
        <v>28</v>
      </c>
    </row>
    <row r="211" spans="1:5" ht="38.25">
      <c r="A211" s="35" t="s">
        <v>56</v>
      </c>
      <c r="E211" s="39" t="s">
        <v>3145</v>
      </c>
    </row>
    <row r="212" spans="1:5" ht="12.75">
      <c r="A212" s="35" t="s">
        <v>57</v>
      </c>
      <c r="E212" s="40" t="s">
        <v>3146</v>
      </c>
    </row>
    <row r="213" spans="1:5" ht="12.75">
      <c r="A213" t="s">
        <v>58</v>
      </c>
      <c r="E213" s="39" t="s">
        <v>5</v>
      </c>
    </row>
    <row r="214" spans="1:16" ht="25.5">
      <c r="A214" t="s">
        <v>50</v>
      </c>
      <c s="34" t="s">
        <v>726</v>
      </c>
      <c s="34" t="s">
        <v>3147</v>
      </c>
      <c s="35" t="s">
        <v>5</v>
      </c>
      <c s="6" t="s">
        <v>3148</v>
      </c>
      <c s="36" t="s">
        <v>459</v>
      </c>
      <c s="37">
        <v>101.577</v>
      </c>
      <c s="36">
        <v>0.081</v>
      </c>
      <c s="36">
        <f>ROUND(G214*H214,6)</f>
      </c>
      <c r="L214" s="38">
        <v>0</v>
      </c>
      <c s="32">
        <f>ROUND(ROUND(L214,2)*ROUND(G214,3),2)</f>
      </c>
      <c s="36" t="s">
        <v>55</v>
      </c>
      <c>
        <f>(M214*21)/100</f>
      </c>
      <c t="s">
        <v>28</v>
      </c>
    </row>
    <row r="215" spans="1:5" ht="25.5">
      <c r="A215" s="35" t="s">
        <v>56</v>
      </c>
      <c r="E215" s="39" t="s">
        <v>3148</v>
      </c>
    </row>
    <row r="216" spans="1:5" ht="12.75">
      <c r="A216" s="35" t="s">
        <v>57</v>
      </c>
      <c r="E216" s="40" t="s">
        <v>5</v>
      </c>
    </row>
    <row r="217" spans="1:5" ht="12.75">
      <c r="A217" t="s">
        <v>58</v>
      </c>
      <c r="E217" s="39" t="s">
        <v>5</v>
      </c>
    </row>
    <row r="218" spans="1:16" ht="25.5">
      <c r="A218" t="s">
        <v>50</v>
      </c>
      <c s="34" t="s">
        <v>731</v>
      </c>
      <c s="34" t="s">
        <v>3149</v>
      </c>
      <c s="35" t="s">
        <v>5</v>
      </c>
      <c s="6" t="s">
        <v>3150</v>
      </c>
      <c s="36" t="s">
        <v>936</v>
      </c>
      <c s="37">
        <v>3035.218</v>
      </c>
      <c s="36">
        <v>0</v>
      </c>
      <c s="36">
        <f>ROUND(G218*H218,6)</f>
      </c>
      <c r="L218" s="38">
        <v>0</v>
      </c>
      <c s="32">
        <f>ROUND(ROUND(L218,2)*ROUND(G218,3),2)</f>
      </c>
      <c s="36" t="s">
        <v>761</v>
      </c>
      <c>
        <f>(M218*21)/100</f>
      </c>
      <c t="s">
        <v>28</v>
      </c>
    </row>
    <row r="219" spans="1:5" ht="25.5">
      <c r="A219" s="35" t="s">
        <v>56</v>
      </c>
      <c r="E219" s="39" t="s">
        <v>3150</v>
      </c>
    </row>
    <row r="220" spans="1:5" ht="12.75">
      <c r="A220" s="35" t="s">
        <v>57</v>
      </c>
      <c r="E220" s="40" t="s">
        <v>5</v>
      </c>
    </row>
    <row r="221" spans="1:5" ht="12.75">
      <c r="A221" t="s">
        <v>58</v>
      </c>
      <c r="E221" s="39" t="s">
        <v>5</v>
      </c>
    </row>
    <row r="222" spans="1:13" ht="12.75">
      <c r="A222" t="s">
        <v>47</v>
      </c>
      <c r="C222" s="31" t="s">
        <v>104</v>
      </c>
      <c r="E222" s="33" t="s">
        <v>1864</v>
      </c>
      <c r="J222" s="32">
        <f>0</f>
      </c>
      <c s="32">
        <f>0</f>
      </c>
      <c s="32">
        <f>0+L223+L227+L231+L235+L239+L243+L247+L251+L255</f>
      </c>
      <c s="32">
        <f>0+M223+M227+M231+M235+M239+M243+M247+M251+M255</f>
      </c>
    </row>
    <row r="223" spans="1:16" ht="25.5">
      <c r="A223" t="s">
        <v>50</v>
      </c>
      <c s="34" t="s">
        <v>601</v>
      </c>
      <c s="34" t="s">
        <v>3151</v>
      </c>
      <c s="35" t="s">
        <v>5</v>
      </c>
      <c s="6" t="s">
        <v>3152</v>
      </c>
      <c s="36" t="s">
        <v>459</v>
      </c>
      <c s="37">
        <v>1030.004</v>
      </c>
      <c s="36">
        <v>0</v>
      </c>
      <c s="36">
        <f>ROUND(G223*H223,6)</f>
      </c>
      <c r="L223" s="38">
        <v>0</v>
      </c>
      <c s="32">
        <f>ROUND(ROUND(L223,2)*ROUND(G223,3),2)</f>
      </c>
      <c s="36" t="s">
        <v>761</v>
      </c>
      <c>
        <f>(M223*21)/100</f>
      </c>
      <c t="s">
        <v>28</v>
      </c>
    </row>
    <row r="224" spans="1:5" ht="25.5">
      <c r="A224" s="35" t="s">
        <v>56</v>
      </c>
      <c r="E224" s="39" t="s">
        <v>3152</v>
      </c>
    </row>
    <row r="225" spans="1:5" ht="216.75">
      <c r="A225" s="35" t="s">
        <v>57</v>
      </c>
      <c r="E225" s="40" t="s">
        <v>3153</v>
      </c>
    </row>
    <row r="226" spans="1:5" ht="12.75">
      <c r="A226" t="s">
        <v>58</v>
      </c>
      <c r="E226" s="39" t="s">
        <v>5</v>
      </c>
    </row>
    <row r="227" spans="1:16" ht="25.5">
      <c r="A227" t="s">
        <v>50</v>
      </c>
      <c s="34" t="s">
        <v>604</v>
      </c>
      <c s="34" t="s">
        <v>3154</v>
      </c>
      <c s="35" t="s">
        <v>5</v>
      </c>
      <c s="6" t="s">
        <v>3155</v>
      </c>
      <c s="36" t="s">
        <v>459</v>
      </c>
      <c s="37">
        <v>30900.12</v>
      </c>
      <c s="36">
        <v>0</v>
      </c>
      <c s="36">
        <f>ROUND(G227*H227,6)</f>
      </c>
      <c r="L227" s="38">
        <v>0</v>
      </c>
      <c s="32">
        <f>ROUND(ROUND(L227,2)*ROUND(G227,3),2)</f>
      </c>
      <c s="36" t="s">
        <v>761</v>
      </c>
      <c>
        <f>(M227*21)/100</f>
      </c>
      <c t="s">
        <v>28</v>
      </c>
    </row>
    <row r="228" spans="1:5" ht="38.25">
      <c r="A228" s="35" t="s">
        <v>56</v>
      </c>
      <c r="E228" s="39" t="s">
        <v>3156</v>
      </c>
    </row>
    <row r="229" spans="1:5" ht="12.75">
      <c r="A229" s="35" t="s">
        <v>57</v>
      </c>
      <c r="E229" s="40" t="s">
        <v>5</v>
      </c>
    </row>
    <row r="230" spans="1:5" ht="12.75">
      <c r="A230" t="s">
        <v>58</v>
      </c>
      <c r="E230" s="39" t="s">
        <v>5</v>
      </c>
    </row>
    <row r="231" spans="1:16" ht="25.5">
      <c r="A231" t="s">
        <v>50</v>
      </c>
      <c s="34" t="s">
        <v>607</v>
      </c>
      <c s="34" t="s">
        <v>3157</v>
      </c>
      <c s="35" t="s">
        <v>5</v>
      </c>
      <c s="6" t="s">
        <v>3158</v>
      </c>
      <c s="36" t="s">
        <v>459</v>
      </c>
      <c s="37">
        <v>1030.004</v>
      </c>
      <c s="36">
        <v>0</v>
      </c>
      <c s="36">
        <f>ROUND(G231*H231,6)</f>
      </c>
      <c r="L231" s="38">
        <v>0</v>
      </c>
      <c s="32">
        <f>ROUND(ROUND(L231,2)*ROUND(G231,3),2)</f>
      </c>
      <c s="36" t="s">
        <v>761</v>
      </c>
      <c>
        <f>(M231*21)/100</f>
      </c>
      <c t="s">
        <v>28</v>
      </c>
    </row>
    <row r="232" spans="1:5" ht="25.5">
      <c r="A232" s="35" t="s">
        <v>56</v>
      </c>
      <c r="E232" s="39" t="s">
        <v>3158</v>
      </c>
    </row>
    <row r="233" spans="1:5" ht="12.75">
      <c r="A233" s="35" t="s">
        <v>57</v>
      </c>
      <c r="E233" s="40" t="s">
        <v>5</v>
      </c>
    </row>
    <row r="234" spans="1:5" ht="12.75">
      <c r="A234" t="s">
        <v>58</v>
      </c>
      <c r="E234" s="39" t="s">
        <v>5</v>
      </c>
    </row>
    <row r="235" spans="1:16" ht="25.5">
      <c r="A235" t="s">
        <v>50</v>
      </c>
      <c s="34" t="s">
        <v>610</v>
      </c>
      <c s="34" t="s">
        <v>3159</v>
      </c>
      <c s="35" t="s">
        <v>5</v>
      </c>
      <c s="6" t="s">
        <v>3160</v>
      </c>
      <c s="36" t="s">
        <v>68</v>
      </c>
      <c s="37">
        <v>515.002</v>
      </c>
      <c s="36">
        <v>0</v>
      </c>
      <c s="36">
        <f>ROUND(G235*H235,6)</f>
      </c>
      <c r="L235" s="38">
        <v>0</v>
      </c>
      <c s="32">
        <f>ROUND(ROUND(L235,2)*ROUND(G235,3),2)</f>
      </c>
      <c s="36" t="s">
        <v>761</v>
      </c>
      <c>
        <f>(M235*21)/100</f>
      </c>
      <c t="s">
        <v>28</v>
      </c>
    </row>
    <row r="236" spans="1:5" ht="25.5">
      <c r="A236" s="35" t="s">
        <v>56</v>
      </c>
      <c r="E236" s="39" t="s">
        <v>3160</v>
      </c>
    </row>
    <row r="237" spans="1:5" ht="12.75">
      <c r="A237" s="35" t="s">
        <v>57</v>
      </c>
      <c r="E237" s="40" t="s">
        <v>5</v>
      </c>
    </row>
    <row r="238" spans="1:5" ht="12.75">
      <c r="A238" t="s">
        <v>58</v>
      </c>
      <c r="E238" s="39" t="s">
        <v>5</v>
      </c>
    </row>
    <row r="239" spans="1:16" ht="25.5">
      <c r="A239" t="s">
        <v>50</v>
      </c>
      <c s="34" t="s">
        <v>612</v>
      </c>
      <c s="34" t="s">
        <v>3161</v>
      </c>
      <c s="35" t="s">
        <v>5</v>
      </c>
      <c s="6" t="s">
        <v>3162</v>
      </c>
      <c s="36" t="s">
        <v>68</v>
      </c>
      <c s="37">
        <v>15450.06</v>
      </c>
      <c s="36">
        <v>0</v>
      </c>
      <c s="36">
        <f>ROUND(G239*H239,6)</f>
      </c>
      <c r="L239" s="38">
        <v>0</v>
      </c>
      <c s="32">
        <f>ROUND(ROUND(L239,2)*ROUND(G239,3),2)</f>
      </c>
      <c s="36" t="s">
        <v>761</v>
      </c>
      <c>
        <f>(M239*21)/100</f>
      </c>
      <c t="s">
        <v>28</v>
      </c>
    </row>
    <row r="240" spans="1:5" ht="25.5">
      <c r="A240" s="35" t="s">
        <v>56</v>
      </c>
      <c r="E240" s="39" t="s">
        <v>3162</v>
      </c>
    </row>
    <row r="241" spans="1:5" ht="12.75">
      <c r="A241" s="35" t="s">
        <v>57</v>
      </c>
      <c r="E241" s="40" t="s">
        <v>5</v>
      </c>
    </row>
    <row r="242" spans="1:5" ht="12.75">
      <c r="A242" t="s">
        <v>58</v>
      </c>
      <c r="E242" s="39" t="s">
        <v>5</v>
      </c>
    </row>
    <row r="243" spans="1:16" ht="25.5">
      <c r="A243" t="s">
        <v>50</v>
      </c>
      <c s="34" t="s">
        <v>617</v>
      </c>
      <c s="34" t="s">
        <v>3163</v>
      </c>
      <c s="35" t="s">
        <v>5</v>
      </c>
      <c s="6" t="s">
        <v>3164</v>
      </c>
      <c s="36" t="s">
        <v>68</v>
      </c>
      <c s="37">
        <v>515.002</v>
      </c>
      <c s="36">
        <v>0</v>
      </c>
      <c s="36">
        <f>ROUND(G243*H243,6)</f>
      </c>
      <c r="L243" s="38">
        <v>0</v>
      </c>
      <c s="32">
        <f>ROUND(ROUND(L243,2)*ROUND(G243,3),2)</f>
      </c>
      <c s="36" t="s">
        <v>761</v>
      </c>
      <c>
        <f>(M243*21)/100</f>
      </c>
      <c t="s">
        <v>28</v>
      </c>
    </row>
    <row r="244" spans="1:5" ht="25.5">
      <c r="A244" s="35" t="s">
        <v>56</v>
      </c>
      <c r="E244" s="39" t="s">
        <v>3164</v>
      </c>
    </row>
    <row r="245" spans="1:5" ht="12.75">
      <c r="A245" s="35" t="s">
        <v>57</v>
      </c>
      <c r="E245" s="40" t="s">
        <v>5</v>
      </c>
    </row>
    <row r="246" spans="1:5" ht="12.75">
      <c r="A246" t="s">
        <v>58</v>
      </c>
      <c r="E246" s="39" t="s">
        <v>5</v>
      </c>
    </row>
    <row r="247" spans="1:16" ht="12.75">
      <c r="A247" t="s">
        <v>50</v>
      </c>
      <c s="34" t="s">
        <v>620</v>
      </c>
      <c s="34" t="s">
        <v>3165</v>
      </c>
      <c s="35" t="s">
        <v>5</v>
      </c>
      <c s="6" t="s">
        <v>3166</v>
      </c>
      <c s="36" t="s">
        <v>459</v>
      </c>
      <c s="37">
        <v>549.865</v>
      </c>
      <c s="36">
        <v>0</v>
      </c>
      <c s="36">
        <f>ROUND(G247*H247,6)</f>
      </c>
      <c r="L247" s="38">
        <v>0</v>
      </c>
      <c s="32">
        <f>ROUND(ROUND(L247,2)*ROUND(G247,3),2)</f>
      </c>
      <c s="36" t="s">
        <v>761</v>
      </c>
      <c>
        <f>(M247*21)/100</f>
      </c>
      <c t="s">
        <v>28</v>
      </c>
    </row>
    <row r="248" spans="1:5" ht="12.75">
      <c r="A248" s="35" t="s">
        <v>56</v>
      </c>
      <c r="E248" s="39" t="s">
        <v>3166</v>
      </c>
    </row>
    <row r="249" spans="1:5" ht="63.75">
      <c r="A249" s="35" t="s">
        <v>57</v>
      </c>
      <c r="E249" s="40" t="s">
        <v>3167</v>
      </c>
    </row>
    <row r="250" spans="1:5" ht="12.75">
      <c r="A250" t="s">
        <v>58</v>
      </c>
      <c r="E250" s="39" t="s">
        <v>5</v>
      </c>
    </row>
    <row r="251" spans="1:16" ht="12.75">
      <c r="A251" t="s">
        <v>50</v>
      </c>
      <c s="34" t="s">
        <v>623</v>
      </c>
      <c s="34" t="s">
        <v>3168</v>
      </c>
      <c s="35" t="s">
        <v>5</v>
      </c>
      <c s="6" t="s">
        <v>3169</v>
      </c>
      <c s="36" t="s">
        <v>459</v>
      </c>
      <c s="37">
        <v>16495.95</v>
      </c>
      <c s="36">
        <v>0</v>
      </c>
      <c s="36">
        <f>ROUND(G251*H251,6)</f>
      </c>
      <c r="L251" s="38">
        <v>0</v>
      </c>
      <c s="32">
        <f>ROUND(ROUND(L251,2)*ROUND(G251,3),2)</f>
      </c>
      <c s="36" t="s">
        <v>761</v>
      </c>
      <c>
        <f>(M251*21)/100</f>
      </c>
      <c t="s">
        <v>28</v>
      </c>
    </row>
    <row r="252" spans="1:5" ht="12.75">
      <c r="A252" s="35" t="s">
        <v>56</v>
      </c>
      <c r="E252" s="39" t="s">
        <v>3169</v>
      </c>
    </row>
    <row r="253" spans="1:5" ht="12.75">
      <c r="A253" s="35" t="s">
        <v>57</v>
      </c>
      <c r="E253" s="40" t="s">
        <v>5</v>
      </c>
    </row>
    <row r="254" spans="1:5" ht="12.75">
      <c r="A254" t="s">
        <v>58</v>
      </c>
      <c r="E254" s="39" t="s">
        <v>5</v>
      </c>
    </row>
    <row r="255" spans="1:16" ht="12.75">
      <c r="A255" t="s">
        <v>50</v>
      </c>
      <c s="34" t="s">
        <v>626</v>
      </c>
      <c s="34" t="s">
        <v>3170</v>
      </c>
      <c s="35" t="s">
        <v>5</v>
      </c>
      <c s="6" t="s">
        <v>3171</v>
      </c>
      <c s="36" t="s">
        <v>459</v>
      </c>
      <c s="37">
        <v>549.865</v>
      </c>
      <c s="36">
        <v>0</v>
      </c>
      <c s="36">
        <f>ROUND(G255*H255,6)</f>
      </c>
      <c r="L255" s="38">
        <v>0</v>
      </c>
      <c s="32">
        <f>ROUND(ROUND(L255,2)*ROUND(G255,3),2)</f>
      </c>
      <c s="36" t="s">
        <v>761</v>
      </c>
      <c>
        <f>(M255*21)/100</f>
      </c>
      <c t="s">
        <v>28</v>
      </c>
    </row>
    <row r="256" spans="1:5" ht="12.75">
      <c r="A256" s="35" t="s">
        <v>56</v>
      </c>
      <c r="E256" s="39" t="s">
        <v>3171</v>
      </c>
    </row>
    <row r="257" spans="1:5" ht="12.75">
      <c r="A257" s="35" t="s">
        <v>57</v>
      </c>
      <c r="E257" s="40" t="s">
        <v>5</v>
      </c>
    </row>
    <row r="258" spans="1:5" ht="12.75">
      <c r="A258" t="s">
        <v>58</v>
      </c>
      <c r="E258" s="39" t="s">
        <v>5</v>
      </c>
    </row>
    <row r="259" spans="1:13" ht="12.75">
      <c r="A259" t="s">
        <v>47</v>
      </c>
      <c r="C259" s="31" t="s">
        <v>110</v>
      </c>
      <c r="E259" s="33" t="s">
        <v>825</v>
      </c>
      <c r="J259" s="32">
        <f>0</f>
      </c>
      <c s="32">
        <f>0</f>
      </c>
      <c s="32">
        <f>0+L260+L264+L268+L272+L276+L280+L284+L288+L292+L296+L300+L304</f>
      </c>
      <c s="32">
        <f>0+M260+M264+M268+M272+M276+M280+M284+M288+M292+M296+M300+M304</f>
      </c>
    </row>
    <row r="260" spans="1:16" ht="12.75">
      <c r="A260" t="s">
        <v>50</v>
      </c>
      <c s="34" t="s">
        <v>565</v>
      </c>
      <c s="34" t="s">
        <v>3172</v>
      </c>
      <c s="35" t="s">
        <v>5</v>
      </c>
      <c s="6" t="s">
        <v>3173</v>
      </c>
      <c s="36" t="s">
        <v>68</v>
      </c>
      <c s="37">
        <v>60.29</v>
      </c>
      <c s="36">
        <v>0</v>
      </c>
      <c s="36">
        <f>ROUND(G260*H260,6)</f>
      </c>
      <c r="L260" s="38">
        <v>0</v>
      </c>
      <c s="32">
        <f>ROUND(ROUND(L260,2)*ROUND(G260,3),2)</f>
      </c>
      <c s="36" t="s">
        <v>55</v>
      </c>
      <c>
        <f>(M260*21)/100</f>
      </c>
      <c t="s">
        <v>28</v>
      </c>
    </row>
    <row r="261" spans="1:5" ht="12.75">
      <c r="A261" s="35" t="s">
        <v>56</v>
      </c>
      <c r="E261" s="39" t="s">
        <v>3173</v>
      </c>
    </row>
    <row r="262" spans="1:5" ht="127.5">
      <c r="A262" s="35" t="s">
        <v>57</v>
      </c>
      <c r="E262" s="40" t="s">
        <v>3174</v>
      </c>
    </row>
    <row r="263" spans="1:5" ht="12.75">
      <c r="A263" t="s">
        <v>58</v>
      </c>
      <c r="E263" s="39" t="s">
        <v>5</v>
      </c>
    </row>
    <row r="264" spans="1:16" ht="12.75">
      <c r="A264" t="s">
        <v>50</v>
      </c>
      <c s="34" t="s">
        <v>568</v>
      </c>
      <c s="34" t="s">
        <v>3175</v>
      </c>
      <c s="35" t="s">
        <v>5</v>
      </c>
      <c s="6" t="s">
        <v>3176</v>
      </c>
      <c s="36" t="s">
        <v>68</v>
      </c>
      <c s="37">
        <v>49.7</v>
      </c>
      <c s="36">
        <v>0</v>
      </c>
      <c s="36">
        <f>ROUND(G264*H264,6)</f>
      </c>
      <c r="L264" s="38">
        <v>0</v>
      </c>
      <c s="32">
        <f>ROUND(ROUND(L264,2)*ROUND(G264,3),2)</f>
      </c>
      <c s="36" t="s">
        <v>761</v>
      </c>
      <c>
        <f>(M264*21)/100</f>
      </c>
      <c t="s">
        <v>28</v>
      </c>
    </row>
    <row r="265" spans="1:5" ht="12.75">
      <c r="A265" s="35" t="s">
        <v>56</v>
      </c>
      <c r="E265" s="39" t="s">
        <v>3176</v>
      </c>
    </row>
    <row r="266" spans="1:5" ht="38.25">
      <c r="A266" s="35" t="s">
        <v>57</v>
      </c>
      <c r="E266" s="40" t="s">
        <v>3177</v>
      </c>
    </row>
    <row r="267" spans="1:5" ht="12.75">
      <c r="A267" t="s">
        <v>58</v>
      </c>
      <c r="E267" s="39" t="s">
        <v>5</v>
      </c>
    </row>
    <row r="268" spans="1:16" ht="12.75">
      <c r="A268" t="s">
        <v>50</v>
      </c>
      <c s="34" t="s">
        <v>571</v>
      </c>
      <c s="34" t="s">
        <v>3178</v>
      </c>
      <c s="35" t="s">
        <v>5</v>
      </c>
      <c s="6" t="s">
        <v>3179</v>
      </c>
      <c s="36" t="s">
        <v>459</v>
      </c>
      <c s="37">
        <v>145.713</v>
      </c>
      <c s="36">
        <v>0</v>
      </c>
      <c s="36">
        <f>ROUND(G268*H268,6)</f>
      </c>
      <c r="L268" s="38">
        <v>0</v>
      </c>
      <c s="32">
        <f>ROUND(ROUND(L268,2)*ROUND(G268,3),2)</f>
      </c>
      <c s="36" t="s">
        <v>761</v>
      </c>
      <c>
        <f>(M268*21)/100</f>
      </c>
      <c t="s">
        <v>28</v>
      </c>
    </row>
    <row r="269" spans="1:5" ht="12.75">
      <c r="A269" s="35" t="s">
        <v>56</v>
      </c>
      <c r="E269" s="39" t="s">
        <v>3179</v>
      </c>
    </row>
    <row r="270" spans="1:5" ht="165.75">
      <c r="A270" s="35" t="s">
        <v>57</v>
      </c>
      <c r="E270" s="40" t="s">
        <v>3180</v>
      </c>
    </row>
    <row r="271" spans="1:5" ht="12.75">
      <c r="A271" t="s">
        <v>58</v>
      </c>
      <c r="E271" s="39" t="s">
        <v>5</v>
      </c>
    </row>
    <row r="272" spans="1:16" ht="12.75">
      <c r="A272" t="s">
        <v>50</v>
      </c>
      <c s="34" t="s">
        <v>574</v>
      </c>
      <c s="34" t="s">
        <v>3181</v>
      </c>
      <c s="35" t="s">
        <v>5</v>
      </c>
      <c s="6" t="s">
        <v>3182</v>
      </c>
      <c s="36" t="s">
        <v>459</v>
      </c>
      <c s="37">
        <v>145.713</v>
      </c>
      <c s="36">
        <v>0</v>
      </c>
      <c s="36">
        <f>ROUND(G272*H272,6)</f>
      </c>
      <c r="L272" s="38">
        <v>0</v>
      </c>
      <c s="32">
        <f>ROUND(ROUND(L272,2)*ROUND(G272,3),2)</f>
      </c>
      <c s="36" t="s">
        <v>761</v>
      </c>
      <c>
        <f>(M272*21)/100</f>
      </c>
      <c t="s">
        <v>28</v>
      </c>
    </row>
    <row r="273" spans="1:5" ht="12.75">
      <c r="A273" s="35" t="s">
        <v>56</v>
      </c>
      <c r="E273" s="39" t="s">
        <v>3182</v>
      </c>
    </row>
    <row r="274" spans="1:5" ht="12.75">
      <c r="A274" s="35" t="s">
        <v>57</v>
      </c>
      <c r="E274" s="40" t="s">
        <v>5</v>
      </c>
    </row>
    <row r="275" spans="1:5" ht="12.75">
      <c r="A275" t="s">
        <v>58</v>
      </c>
      <c r="E275" s="39" t="s">
        <v>5</v>
      </c>
    </row>
    <row r="276" spans="1:16" ht="25.5">
      <c r="A276" t="s">
        <v>50</v>
      </c>
      <c s="34" t="s">
        <v>577</v>
      </c>
      <c s="34" t="s">
        <v>3183</v>
      </c>
      <c s="35" t="s">
        <v>5</v>
      </c>
      <c s="6" t="s">
        <v>3184</v>
      </c>
      <c s="36" t="s">
        <v>744</v>
      </c>
      <c s="37">
        <v>1</v>
      </c>
      <c s="36">
        <v>0</v>
      </c>
      <c s="36">
        <f>ROUND(G276*H276,6)</f>
      </c>
      <c r="L276" s="38">
        <v>0</v>
      </c>
      <c s="32">
        <f>ROUND(ROUND(L276,2)*ROUND(G276,3),2)</f>
      </c>
      <c s="36" t="s">
        <v>55</v>
      </c>
      <c>
        <f>(M276*21)/100</f>
      </c>
      <c t="s">
        <v>28</v>
      </c>
    </row>
    <row r="277" spans="1:5" ht="229.5">
      <c r="A277" s="35" t="s">
        <v>56</v>
      </c>
      <c r="E277" s="39" t="s">
        <v>3185</v>
      </c>
    </row>
    <row r="278" spans="1:5" ht="12.75">
      <c r="A278" s="35" t="s">
        <v>57</v>
      </c>
      <c r="E278" s="40" t="s">
        <v>5</v>
      </c>
    </row>
    <row r="279" spans="1:5" ht="12.75">
      <c r="A279" t="s">
        <v>58</v>
      </c>
      <c r="E279" s="39" t="s">
        <v>5</v>
      </c>
    </row>
    <row r="280" spans="1:16" ht="25.5">
      <c r="A280" t="s">
        <v>50</v>
      </c>
      <c s="34" t="s">
        <v>580</v>
      </c>
      <c s="34" t="s">
        <v>3186</v>
      </c>
      <c s="35" t="s">
        <v>5</v>
      </c>
      <c s="6" t="s">
        <v>3187</v>
      </c>
      <c s="36" t="s">
        <v>459</v>
      </c>
      <c s="37">
        <v>1.92</v>
      </c>
      <c s="36">
        <v>0</v>
      </c>
      <c s="36">
        <f>ROUND(G280*H280,6)</f>
      </c>
      <c r="L280" s="38">
        <v>0</v>
      </c>
      <c s="32">
        <f>ROUND(ROUND(L280,2)*ROUND(G280,3),2)</f>
      </c>
      <c s="36" t="s">
        <v>761</v>
      </c>
      <c>
        <f>(M280*21)/100</f>
      </c>
      <c t="s">
        <v>28</v>
      </c>
    </row>
    <row r="281" spans="1:5" ht="25.5">
      <c r="A281" s="35" t="s">
        <v>56</v>
      </c>
      <c r="E281" s="39" t="s">
        <v>3187</v>
      </c>
    </row>
    <row r="282" spans="1:5" ht="12.75">
      <c r="A282" s="35" t="s">
        <v>57</v>
      </c>
      <c r="E282" s="40" t="s">
        <v>3188</v>
      </c>
    </row>
    <row r="283" spans="1:5" ht="12.75">
      <c r="A283" t="s">
        <v>58</v>
      </c>
      <c r="E283" s="39" t="s">
        <v>5</v>
      </c>
    </row>
    <row r="284" spans="1:16" ht="12.75">
      <c r="A284" t="s">
        <v>50</v>
      </c>
      <c s="34" t="s">
        <v>583</v>
      </c>
      <c s="34" t="s">
        <v>3189</v>
      </c>
      <c s="35" t="s">
        <v>5</v>
      </c>
      <c s="6" t="s">
        <v>3190</v>
      </c>
      <c s="36" t="s">
        <v>459</v>
      </c>
      <c s="37">
        <v>98.59</v>
      </c>
      <c s="36">
        <v>0</v>
      </c>
      <c s="36">
        <f>ROUND(G284*H284,6)</f>
      </c>
      <c r="L284" s="38">
        <v>0</v>
      </c>
      <c s="32">
        <f>ROUND(ROUND(L284,2)*ROUND(G284,3),2)</f>
      </c>
      <c s="36" t="s">
        <v>761</v>
      </c>
      <c>
        <f>(M284*21)/100</f>
      </c>
      <c t="s">
        <v>28</v>
      </c>
    </row>
    <row r="285" spans="1:5" ht="12.75">
      <c r="A285" s="35" t="s">
        <v>56</v>
      </c>
      <c r="E285" s="39" t="s">
        <v>3190</v>
      </c>
    </row>
    <row r="286" spans="1:5" ht="51">
      <c r="A286" s="35" t="s">
        <v>57</v>
      </c>
      <c r="E286" s="40" t="s">
        <v>3191</v>
      </c>
    </row>
    <row r="287" spans="1:5" ht="12.75">
      <c r="A287" t="s">
        <v>58</v>
      </c>
      <c r="E287" s="39" t="s">
        <v>5</v>
      </c>
    </row>
    <row r="288" spans="1:16" ht="25.5">
      <c r="A288" t="s">
        <v>50</v>
      </c>
      <c s="34" t="s">
        <v>586</v>
      </c>
      <c s="34" t="s">
        <v>3192</v>
      </c>
      <c s="35" t="s">
        <v>5</v>
      </c>
      <c s="6" t="s">
        <v>3193</v>
      </c>
      <c s="36" t="s">
        <v>459</v>
      </c>
      <c s="37">
        <v>1.68</v>
      </c>
      <c s="36">
        <v>0</v>
      </c>
      <c s="36">
        <f>ROUND(G288*H288,6)</f>
      </c>
      <c r="L288" s="38">
        <v>0</v>
      </c>
      <c s="32">
        <f>ROUND(ROUND(L288,2)*ROUND(G288,3),2)</f>
      </c>
      <c s="36" t="s">
        <v>761</v>
      </c>
      <c>
        <f>(M288*21)/100</f>
      </c>
      <c t="s">
        <v>28</v>
      </c>
    </row>
    <row r="289" spans="1:5" ht="25.5">
      <c r="A289" s="35" t="s">
        <v>56</v>
      </c>
      <c r="E289" s="39" t="s">
        <v>3193</v>
      </c>
    </row>
    <row r="290" spans="1:5" ht="51">
      <c r="A290" s="35" t="s">
        <v>57</v>
      </c>
      <c r="E290" s="40" t="s">
        <v>3194</v>
      </c>
    </row>
    <row r="291" spans="1:5" ht="12.75">
      <c r="A291" t="s">
        <v>58</v>
      </c>
      <c r="E291" s="39" t="s">
        <v>5</v>
      </c>
    </row>
    <row r="292" spans="1:16" ht="25.5">
      <c r="A292" t="s">
        <v>50</v>
      </c>
      <c s="34" t="s">
        <v>588</v>
      </c>
      <c s="34" t="s">
        <v>3195</v>
      </c>
      <c s="35" t="s">
        <v>5</v>
      </c>
      <c s="6" t="s">
        <v>3196</v>
      </c>
      <c s="36" t="s">
        <v>459</v>
      </c>
      <c s="37">
        <v>35.07</v>
      </c>
      <c s="36">
        <v>0</v>
      </c>
      <c s="36">
        <f>ROUND(G292*H292,6)</f>
      </c>
      <c r="L292" s="38">
        <v>0</v>
      </c>
      <c s="32">
        <f>ROUND(ROUND(L292,2)*ROUND(G292,3),2)</f>
      </c>
      <c s="36" t="s">
        <v>761</v>
      </c>
      <c>
        <f>(M292*21)/100</f>
      </c>
      <c t="s">
        <v>28</v>
      </c>
    </row>
    <row r="293" spans="1:5" ht="25.5">
      <c r="A293" s="35" t="s">
        <v>56</v>
      </c>
      <c r="E293" s="39" t="s">
        <v>3196</v>
      </c>
    </row>
    <row r="294" spans="1:5" ht="51">
      <c r="A294" s="35" t="s">
        <v>57</v>
      </c>
      <c r="E294" s="40" t="s">
        <v>3197</v>
      </c>
    </row>
    <row r="295" spans="1:5" ht="12.75">
      <c r="A295" t="s">
        <v>58</v>
      </c>
      <c r="E295" s="39" t="s">
        <v>5</v>
      </c>
    </row>
    <row r="296" spans="1:16" ht="25.5">
      <c r="A296" t="s">
        <v>50</v>
      </c>
      <c s="34" t="s">
        <v>591</v>
      </c>
      <c s="34" t="s">
        <v>3198</v>
      </c>
      <c s="35" t="s">
        <v>5</v>
      </c>
      <c s="6" t="s">
        <v>3199</v>
      </c>
      <c s="36" t="s">
        <v>459</v>
      </c>
      <c s="37">
        <v>5.353</v>
      </c>
      <c s="36">
        <v>0</v>
      </c>
      <c s="36">
        <f>ROUND(G296*H296,6)</f>
      </c>
      <c r="L296" s="38">
        <v>0</v>
      </c>
      <c s="32">
        <f>ROUND(ROUND(L296,2)*ROUND(G296,3),2)</f>
      </c>
      <c s="36" t="s">
        <v>761</v>
      </c>
      <c>
        <f>(M296*21)/100</f>
      </c>
      <c t="s">
        <v>28</v>
      </c>
    </row>
    <row r="297" spans="1:5" ht="25.5">
      <c r="A297" s="35" t="s">
        <v>56</v>
      </c>
      <c r="E297" s="39" t="s">
        <v>3199</v>
      </c>
    </row>
    <row r="298" spans="1:5" ht="51">
      <c r="A298" s="35" t="s">
        <v>57</v>
      </c>
      <c r="E298" s="40" t="s">
        <v>3200</v>
      </c>
    </row>
    <row r="299" spans="1:5" ht="12.75">
      <c r="A299" t="s">
        <v>58</v>
      </c>
      <c r="E299" s="39" t="s">
        <v>5</v>
      </c>
    </row>
    <row r="300" spans="1:16" ht="25.5">
      <c r="A300" t="s">
        <v>50</v>
      </c>
      <c s="34" t="s">
        <v>595</v>
      </c>
      <c s="34" t="s">
        <v>3201</v>
      </c>
      <c s="35" t="s">
        <v>5</v>
      </c>
      <c s="6" t="s">
        <v>3202</v>
      </c>
      <c s="36" t="s">
        <v>459</v>
      </c>
      <c s="37">
        <v>8.569</v>
      </c>
      <c s="36">
        <v>0</v>
      </c>
      <c s="36">
        <f>ROUND(G300*H300,6)</f>
      </c>
      <c r="L300" s="38">
        <v>0</v>
      </c>
      <c s="32">
        <f>ROUND(ROUND(L300,2)*ROUND(G300,3),2)</f>
      </c>
      <c s="36" t="s">
        <v>761</v>
      </c>
      <c>
        <f>(M300*21)/100</f>
      </c>
      <c t="s">
        <v>28</v>
      </c>
    </row>
    <row r="301" spans="1:5" ht="25.5">
      <c r="A301" s="35" t="s">
        <v>56</v>
      </c>
      <c r="E301" s="39" t="s">
        <v>3202</v>
      </c>
    </row>
    <row r="302" spans="1:5" ht="38.25">
      <c r="A302" s="35" t="s">
        <v>57</v>
      </c>
      <c r="E302" s="40" t="s">
        <v>3203</v>
      </c>
    </row>
    <row r="303" spans="1:5" ht="12.75">
      <c r="A303" t="s">
        <v>58</v>
      </c>
      <c r="E303" s="39" t="s">
        <v>5</v>
      </c>
    </row>
    <row r="304" spans="1:16" ht="25.5">
      <c r="A304" t="s">
        <v>50</v>
      </c>
      <c s="34" t="s">
        <v>598</v>
      </c>
      <c s="34" t="s">
        <v>3204</v>
      </c>
      <c s="35" t="s">
        <v>5</v>
      </c>
      <c s="6" t="s">
        <v>3205</v>
      </c>
      <c s="36" t="s">
        <v>459</v>
      </c>
      <c s="37">
        <v>942.531</v>
      </c>
      <c s="36">
        <v>0</v>
      </c>
      <c s="36">
        <f>ROUND(G304*H304,6)</f>
      </c>
      <c r="L304" s="38">
        <v>0</v>
      </c>
      <c s="32">
        <f>ROUND(ROUND(L304,2)*ROUND(G304,3),2)</f>
      </c>
      <c s="36" t="s">
        <v>761</v>
      </c>
      <c>
        <f>(M304*21)/100</f>
      </c>
      <c t="s">
        <v>28</v>
      </c>
    </row>
    <row r="305" spans="1:5" ht="25.5">
      <c r="A305" s="35" t="s">
        <v>56</v>
      </c>
      <c r="E305" s="39" t="s">
        <v>3205</v>
      </c>
    </row>
    <row r="306" spans="1:5" ht="12.75">
      <c r="A306" s="35" t="s">
        <v>57</v>
      </c>
      <c r="E306" s="40" t="s">
        <v>5</v>
      </c>
    </row>
    <row r="307" spans="1:5" ht="12.75">
      <c r="A307" t="s">
        <v>58</v>
      </c>
      <c r="E307" s="39" t="s">
        <v>5</v>
      </c>
    </row>
    <row r="308" spans="1:13" ht="12.75">
      <c r="A308" t="s">
        <v>47</v>
      </c>
      <c r="C308" s="31" t="s">
        <v>833</v>
      </c>
      <c r="E308" s="33" t="s">
        <v>834</v>
      </c>
      <c r="J308" s="32">
        <f>0</f>
      </c>
      <c s="32">
        <f>0</f>
      </c>
      <c s="32">
        <f>0+L309+L313+L317+L321</f>
      </c>
      <c s="32">
        <f>0+M309+M313+M317+M321</f>
      </c>
    </row>
    <row r="309" spans="1:16" ht="25.5">
      <c r="A309" t="s">
        <v>50</v>
      </c>
      <c s="34" t="s">
        <v>629</v>
      </c>
      <c s="34" t="s">
        <v>2091</v>
      </c>
      <c s="35" t="s">
        <v>5</v>
      </c>
      <c s="6" t="s">
        <v>2092</v>
      </c>
      <c s="36" t="s">
        <v>777</v>
      </c>
      <c s="37">
        <v>33.458</v>
      </c>
      <c s="36">
        <v>0</v>
      </c>
      <c s="36">
        <f>ROUND(G309*H309,6)</f>
      </c>
      <c r="L309" s="38">
        <v>0</v>
      </c>
      <c s="32">
        <f>ROUND(ROUND(L309,2)*ROUND(G309,3),2)</f>
      </c>
      <c s="36" t="s">
        <v>761</v>
      </c>
      <c>
        <f>(M309*21)/100</f>
      </c>
      <c t="s">
        <v>28</v>
      </c>
    </row>
    <row r="310" spans="1:5" ht="25.5">
      <c r="A310" s="35" t="s">
        <v>56</v>
      </c>
      <c r="E310" s="39" t="s">
        <v>2092</v>
      </c>
    </row>
    <row r="311" spans="1:5" ht="12.75">
      <c r="A311" s="35" t="s">
        <v>57</v>
      </c>
      <c r="E311" s="40" t="s">
        <v>5</v>
      </c>
    </row>
    <row r="312" spans="1:5" ht="12.75">
      <c r="A312" t="s">
        <v>58</v>
      </c>
      <c r="E312" s="39" t="s">
        <v>5</v>
      </c>
    </row>
    <row r="313" spans="1:16" ht="25.5">
      <c r="A313" t="s">
        <v>50</v>
      </c>
      <c s="34" t="s">
        <v>632</v>
      </c>
      <c s="34" t="s">
        <v>1020</v>
      </c>
      <c s="35" t="s">
        <v>5</v>
      </c>
      <c s="6" t="s">
        <v>1021</v>
      </c>
      <c s="36" t="s">
        <v>777</v>
      </c>
      <c s="37">
        <v>33.458</v>
      </c>
      <c s="36">
        <v>0</v>
      </c>
      <c s="36">
        <f>ROUND(G313*H313,6)</f>
      </c>
      <c r="L313" s="38">
        <v>0</v>
      </c>
      <c s="32">
        <f>ROUND(ROUND(L313,2)*ROUND(G313,3),2)</f>
      </c>
      <c s="36" t="s">
        <v>761</v>
      </c>
      <c>
        <f>(M313*21)/100</f>
      </c>
      <c t="s">
        <v>28</v>
      </c>
    </row>
    <row r="314" spans="1:5" ht="25.5">
      <c r="A314" s="35" t="s">
        <v>56</v>
      </c>
      <c r="E314" s="39" t="s">
        <v>1021</v>
      </c>
    </row>
    <row r="315" spans="1:5" ht="12.75">
      <c r="A315" s="35" t="s">
        <v>57</v>
      </c>
      <c r="E315" s="40" t="s">
        <v>5</v>
      </c>
    </row>
    <row r="316" spans="1:5" ht="12.75">
      <c r="A316" t="s">
        <v>58</v>
      </c>
      <c r="E316" s="39" t="s">
        <v>5</v>
      </c>
    </row>
    <row r="317" spans="1:16" ht="25.5">
      <c r="A317" t="s">
        <v>50</v>
      </c>
      <c s="34" t="s">
        <v>635</v>
      </c>
      <c s="34" t="s">
        <v>1022</v>
      </c>
      <c s="35" t="s">
        <v>5</v>
      </c>
      <c s="6" t="s">
        <v>1023</v>
      </c>
      <c s="36" t="s">
        <v>777</v>
      </c>
      <c s="37">
        <v>301.122</v>
      </c>
      <c s="36">
        <v>0</v>
      </c>
      <c s="36">
        <f>ROUND(G317*H317,6)</f>
      </c>
      <c r="L317" s="38">
        <v>0</v>
      </c>
      <c s="32">
        <f>ROUND(ROUND(L317,2)*ROUND(G317,3),2)</f>
      </c>
      <c s="36" t="s">
        <v>761</v>
      </c>
      <c>
        <f>(M317*21)/100</f>
      </c>
      <c t="s">
        <v>28</v>
      </c>
    </row>
    <row r="318" spans="1:5" ht="25.5">
      <c r="A318" s="35" t="s">
        <v>56</v>
      </c>
      <c r="E318" s="39" t="s">
        <v>1023</v>
      </c>
    </row>
    <row r="319" spans="1:5" ht="12.75">
      <c r="A319" s="35" t="s">
        <v>57</v>
      </c>
      <c r="E319" s="40" t="s">
        <v>5</v>
      </c>
    </row>
    <row r="320" spans="1:5" ht="12.75">
      <c r="A320" t="s">
        <v>58</v>
      </c>
      <c r="E320" s="39" t="s">
        <v>5</v>
      </c>
    </row>
    <row r="321" spans="1:16" ht="25.5">
      <c r="A321" t="s">
        <v>50</v>
      </c>
      <c s="34" t="s">
        <v>638</v>
      </c>
      <c s="34" t="s">
        <v>1024</v>
      </c>
      <c s="35" t="s">
        <v>5</v>
      </c>
      <c s="6" t="s">
        <v>1025</v>
      </c>
      <c s="36" t="s">
        <v>777</v>
      </c>
      <c s="37">
        <v>33.458</v>
      </c>
      <c s="36">
        <v>0</v>
      </c>
      <c s="36">
        <f>ROUND(G321*H321,6)</f>
      </c>
      <c r="L321" s="38">
        <v>0</v>
      </c>
      <c s="32">
        <f>ROUND(ROUND(L321,2)*ROUND(G321,3),2)</f>
      </c>
      <c s="36" t="s">
        <v>761</v>
      </c>
      <c>
        <f>(M321*21)/100</f>
      </c>
      <c t="s">
        <v>28</v>
      </c>
    </row>
    <row r="322" spans="1:5" ht="25.5">
      <c r="A322" s="35" t="s">
        <v>56</v>
      </c>
      <c r="E322" s="39" t="s">
        <v>1025</v>
      </c>
    </row>
    <row r="323" spans="1:5" ht="12.75">
      <c r="A323" s="35" t="s">
        <v>57</v>
      </c>
      <c r="E323" s="40" t="s">
        <v>5</v>
      </c>
    </row>
    <row r="324" spans="1:5" ht="12.75">
      <c r="A324" t="s">
        <v>58</v>
      </c>
      <c r="E324" s="39" t="s">
        <v>5</v>
      </c>
    </row>
    <row r="325" spans="1:13" ht="12.75">
      <c r="A325" t="s">
        <v>47</v>
      </c>
      <c r="C325" s="31" t="s">
        <v>844</v>
      </c>
      <c r="E325" s="33" t="s">
        <v>845</v>
      </c>
      <c r="J325" s="32">
        <f>0</f>
      </c>
      <c s="32">
        <f>0</f>
      </c>
      <c s="32">
        <f>0+L326</f>
      </c>
      <c s="32">
        <f>0+M326</f>
      </c>
    </row>
    <row r="326" spans="1:16" ht="38.25">
      <c r="A326" t="s">
        <v>50</v>
      </c>
      <c s="34" t="s">
        <v>641</v>
      </c>
      <c s="34" t="s">
        <v>1151</v>
      </c>
      <c s="35" t="s">
        <v>5</v>
      </c>
      <c s="6" t="s">
        <v>1152</v>
      </c>
      <c s="36" t="s">
        <v>777</v>
      </c>
      <c s="37">
        <v>38.468</v>
      </c>
      <c s="36">
        <v>0</v>
      </c>
      <c s="36">
        <f>ROUND(G326*H326,6)</f>
      </c>
      <c r="L326" s="38">
        <v>0</v>
      </c>
      <c s="32">
        <f>ROUND(ROUND(L326,2)*ROUND(G326,3),2)</f>
      </c>
      <c s="36" t="s">
        <v>761</v>
      </c>
      <c>
        <f>(M326*21)/100</f>
      </c>
      <c t="s">
        <v>28</v>
      </c>
    </row>
    <row r="327" spans="1:5" ht="38.25">
      <c r="A327" s="35" t="s">
        <v>56</v>
      </c>
      <c r="E327" s="39" t="s">
        <v>1153</v>
      </c>
    </row>
    <row r="328" spans="1:5" ht="12.75">
      <c r="A328" s="35" t="s">
        <v>57</v>
      </c>
      <c r="E328" s="40" t="s">
        <v>5</v>
      </c>
    </row>
    <row r="329" spans="1:5" ht="12.75">
      <c r="A329" t="s">
        <v>58</v>
      </c>
      <c r="E3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3208</v>
      </c>
      <c r="E8" s="30" t="s">
        <v>3207</v>
      </c>
      <c r="J8" s="29">
        <f>0+J9+J30+J51</f>
      </c>
      <c s="29">
        <f>0+K9+K30+K51</f>
      </c>
      <c s="29">
        <f>0+L9+L30+L51</f>
      </c>
      <c s="29">
        <f>0+M9+M30+M51</f>
      </c>
    </row>
    <row r="9" spans="1:13" ht="12.75">
      <c r="A9" t="s">
        <v>47</v>
      </c>
      <c r="C9" s="31" t="s">
        <v>1241</v>
      </c>
      <c r="E9" s="33" t="s">
        <v>1242</v>
      </c>
      <c r="J9" s="32">
        <f>0</f>
      </c>
      <c s="32">
        <f>0</f>
      </c>
      <c s="32">
        <f>0+L10+L14+L18+L22+L26</f>
      </c>
      <c s="32">
        <f>0+M10+M14+M18+M22+M26</f>
      </c>
    </row>
    <row r="10" spans="1:16" ht="12.75">
      <c r="A10" t="s">
        <v>50</v>
      </c>
      <c s="34" t="s">
        <v>27</v>
      </c>
      <c s="34" t="s">
        <v>3209</v>
      </c>
      <c s="35" t="s">
        <v>5</v>
      </c>
      <c s="6" t="s">
        <v>3210</v>
      </c>
      <c s="36" t="s">
        <v>54</v>
      </c>
      <c s="37">
        <v>5</v>
      </c>
      <c s="36">
        <v>0</v>
      </c>
      <c s="36">
        <f>ROUND(G10*H10,6)</f>
      </c>
      <c r="L10" s="38">
        <v>0</v>
      </c>
      <c s="32">
        <f>ROUND(ROUND(L10,2)*ROUND(G10,3),2)</f>
      </c>
      <c s="36" t="s">
        <v>55</v>
      </c>
      <c>
        <f>(M10*21)/100</f>
      </c>
      <c t="s">
        <v>28</v>
      </c>
    </row>
    <row r="11" spans="1:5" ht="12.75">
      <c r="A11" s="35" t="s">
        <v>56</v>
      </c>
      <c r="E11" s="39" t="s">
        <v>3210</v>
      </c>
    </row>
    <row r="12" spans="1:5" ht="12.75">
      <c r="A12" s="35" t="s">
        <v>57</v>
      </c>
      <c r="E12" s="40" t="s">
        <v>5</v>
      </c>
    </row>
    <row r="13" spans="1:5" ht="12.75">
      <c r="A13" t="s">
        <v>58</v>
      </c>
      <c r="E13" s="39" t="s">
        <v>5</v>
      </c>
    </row>
    <row r="14" spans="1:16" ht="12.75">
      <c r="A14" t="s">
        <v>50</v>
      </c>
      <c s="34" t="s">
        <v>519</v>
      </c>
      <c s="34" t="s">
        <v>3211</v>
      </c>
      <c s="35" t="s">
        <v>5</v>
      </c>
      <c s="6" t="s">
        <v>3212</v>
      </c>
      <c s="36" t="s">
        <v>54</v>
      </c>
      <c s="37">
        <v>6</v>
      </c>
      <c s="36">
        <v>0</v>
      </c>
      <c s="36">
        <f>ROUND(G14*H14,6)</f>
      </c>
      <c r="L14" s="38">
        <v>0</v>
      </c>
      <c s="32">
        <f>ROUND(ROUND(L14,2)*ROUND(G14,3),2)</f>
      </c>
      <c s="36" t="s">
        <v>55</v>
      </c>
      <c>
        <f>(M14*21)/100</f>
      </c>
      <c t="s">
        <v>28</v>
      </c>
    </row>
    <row r="15" spans="1:5" ht="12.75">
      <c r="A15" s="35" t="s">
        <v>56</v>
      </c>
      <c r="E15" s="39" t="s">
        <v>3212</v>
      </c>
    </row>
    <row r="16" spans="1:5" ht="12.75">
      <c r="A16" s="35" t="s">
        <v>57</v>
      </c>
      <c r="E16" s="40" t="s">
        <v>5</v>
      </c>
    </row>
    <row r="17" spans="1:5" ht="12.75">
      <c r="A17" t="s">
        <v>58</v>
      </c>
      <c r="E17" s="39" t="s">
        <v>5</v>
      </c>
    </row>
    <row r="18" spans="1:16" ht="25.5">
      <c r="A18" t="s">
        <v>50</v>
      </c>
      <c s="34" t="s">
        <v>522</v>
      </c>
      <c s="34" t="s">
        <v>3213</v>
      </c>
      <c s="35" t="s">
        <v>5</v>
      </c>
      <c s="6" t="s">
        <v>3214</v>
      </c>
      <c s="36" t="s">
        <v>54</v>
      </c>
      <c s="37">
        <v>5</v>
      </c>
      <c s="36">
        <v>0</v>
      </c>
      <c s="36">
        <f>ROUND(G18*H18,6)</f>
      </c>
      <c r="L18" s="38">
        <v>0</v>
      </c>
      <c s="32">
        <f>ROUND(ROUND(L18,2)*ROUND(G18,3),2)</f>
      </c>
      <c s="36" t="s">
        <v>55</v>
      </c>
      <c>
        <f>(M18*21)/100</f>
      </c>
      <c t="s">
        <v>28</v>
      </c>
    </row>
    <row r="19" spans="1:5" ht="25.5">
      <c r="A19" s="35" t="s">
        <v>56</v>
      </c>
      <c r="E19" s="39" t="s">
        <v>3214</v>
      </c>
    </row>
    <row r="20" spans="1:5" ht="12.75">
      <c r="A20" s="35" t="s">
        <v>57</v>
      </c>
      <c r="E20" s="40" t="s">
        <v>5</v>
      </c>
    </row>
    <row r="21" spans="1:5" ht="12.75">
      <c r="A21" t="s">
        <v>58</v>
      </c>
      <c r="E21" s="39" t="s">
        <v>5</v>
      </c>
    </row>
    <row r="22" spans="1:16" ht="12.75">
      <c r="A22" t="s">
        <v>50</v>
      </c>
      <c s="34" t="s">
        <v>525</v>
      </c>
      <c s="34" t="s">
        <v>3215</v>
      </c>
      <c s="35" t="s">
        <v>5</v>
      </c>
      <c s="6" t="s">
        <v>3216</v>
      </c>
      <c s="36" t="s">
        <v>54</v>
      </c>
      <c s="37">
        <v>1</v>
      </c>
      <c s="36">
        <v>0</v>
      </c>
      <c s="36">
        <f>ROUND(G22*H22,6)</f>
      </c>
      <c r="L22" s="38">
        <v>0</v>
      </c>
      <c s="32">
        <f>ROUND(ROUND(L22,2)*ROUND(G22,3),2)</f>
      </c>
      <c s="36" t="s">
        <v>55</v>
      </c>
      <c>
        <f>(M22*21)/100</f>
      </c>
      <c t="s">
        <v>28</v>
      </c>
    </row>
    <row r="23" spans="1:5" ht="12.75">
      <c r="A23" s="35" t="s">
        <v>56</v>
      </c>
      <c r="E23" s="39" t="s">
        <v>3216</v>
      </c>
    </row>
    <row r="24" spans="1:5" ht="12.75">
      <c r="A24" s="35" t="s">
        <v>57</v>
      </c>
      <c r="E24" s="40" t="s">
        <v>5</v>
      </c>
    </row>
    <row r="25" spans="1:5" ht="12.75">
      <c r="A25" t="s">
        <v>58</v>
      </c>
      <c r="E25" s="39" t="s">
        <v>5</v>
      </c>
    </row>
    <row r="26" spans="1:16" ht="25.5">
      <c r="A26" t="s">
        <v>50</v>
      </c>
      <c s="34" t="s">
        <v>527</v>
      </c>
      <c s="34" t="s">
        <v>3217</v>
      </c>
      <c s="35" t="s">
        <v>5</v>
      </c>
      <c s="6" t="s">
        <v>3218</v>
      </c>
      <c s="36" t="s">
        <v>54</v>
      </c>
      <c s="37">
        <v>400</v>
      </c>
      <c s="36">
        <v>0</v>
      </c>
      <c s="36">
        <f>ROUND(G26*H26,6)</f>
      </c>
      <c r="L26" s="38">
        <v>0</v>
      </c>
      <c s="32">
        <f>ROUND(ROUND(L26,2)*ROUND(G26,3),2)</f>
      </c>
      <c s="36" t="s">
        <v>761</v>
      </c>
      <c>
        <f>(M26*21)/100</f>
      </c>
      <c t="s">
        <v>28</v>
      </c>
    </row>
    <row r="27" spans="1:5" ht="38.25">
      <c r="A27" s="35" t="s">
        <v>56</v>
      </c>
      <c r="E27" s="39" t="s">
        <v>3219</v>
      </c>
    </row>
    <row r="28" spans="1:5" ht="12.75">
      <c r="A28" s="35" t="s">
        <v>57</v>
      </c>
      <c r="E28" s="40" t="s">
        <v>5</v>
      </c>
    </row>
    <row r="29" spans="1:5" ht="12.75">
      <c r="A29" t="s">
        <v>58</v>
      </c>
      <c r="E29" s="39" t="s">
        <v>5</v>
      </c>
    </row>
    <row r="30" spans="1:13" ht="12.75">
      <c r="A30" t="s">
        <v>47</v>
      </c>
      <c r="C30" s="31" t="s">
        <v>1248</v>
      </c>
      <c r="E30" s="33" t="s">
        <v>1249</v>
      </c>
      <c r="J30" s="32">
        <f>0</f>
      </c>
      <c s="32">
        <f>0</f>
      </c>
      <c s="32">
        <f>0+L31+L35+L39+L43+L47</f>
      </c>
      <c s="32">
        <f>0+M31+M35+M39+M43+M47</f>
      </c>
    </row>
    <row r="31" spans="1:16" ht="12.75">
      <c r="A31" t="s">
        <v>50</v>
      </c>
      <c s="34" t="s">
        <v>80</v>
      </c>
      <c s="34" t="s">
        <v>3220</v>
      </c>
      <c s="35" t="s">
        <v>5</v>
      </c>
      <c s="6" t="s">
        <v>3221</v>
      </c>
      <c s="36" t="s">
        <v>68</v>
      </c>
      <c s="37">
        <v>30</v>
      </c>
      <c s="36">
        <v>0</v>
      </c>
      <c s="36">
        <f>ROUND(G31*H31,6)</f>
      </c>
      <c r="L31" s="38">
        <v>0</v>
      </c>
      <c s="32">
        <f>ROUND(ROUND(L31,2)*ROUND(G31,3),2)</f>
      </c>
      <c s="36" t="s">
        <v>55</v>
      </c>
      <c>
        <f>(M31*21)/100</f>
      </c>
      <c t="s">
        <v>28</v>
      </c>
    </row>
    <row r="32" spans="1:5" ht="12.75">
      <c r="A32" s="35" t="s">
        <v>56</v>
      </c>
      <c r="E32" s="39" t="s">
        <v>3221</v>
      </c>
    </row>
    <row r="33" spans="1:5" ht="12.75">
      <c r="A33" s="35" t="s">
        <v>57</v>
      </c>
      <c r="E33" s="40" t="s">
        <v>5</v>
      </c>
    </row>
    <row r="34" spans="1:5" ht="12.75">
      <c r="A34" t="s">
        <v>58</v>
      </c>
      <c r="E34" s="39" t="s">
        <v>5</v>
      </c>
    </row>
    <row r="35" spans="1:16" ht="25.5">
      <c r="A35" t="s">
        <v>50</v>
      </c>
      <c s="34" t="s">
        <v>28</v>
      </c>
      <c s="34" t="s">
        <v>3222</v>
      </c>
      <c s="35" t="s">
        <v>5</v>
      </c>
      <c s="6" t="s">
        <v>3223</v>
      </c>
      <c s="36" t="s">
        <v>68</v>
      </c>
      <c s="37">
        <v>140</v>
      </c>
      <c s="36">
        <v>0</v>
      </c>
      <c s="36">
        <f>ROUND(G35*H35,6)</f>
      </c>
      <c r="L35" s="38">
        <v>0</v>
      </c>
      <c s="32">
        <f>ROUND(ROUND(L35,2)*ROUND(G35,3),2)</f>
      </c>
      <c s="36" t="s">
        <v>55</v>
      </c>
      <c>
        <f>(M35*21)/100</f>
      </c>
      <c t="s">
        <v>28</v>
      </c>
    </row>
    <row r="36" spans="1:5" ht="25.5">
      <c r="A36" s="35" t="s">
        <v>56</v>
      </c>
      <c r="E36" s="39" t="s">
        <v>3223</v>
      </c>
    </row>
    <row r="37" spans="1:5" ht="12.75">
      <c r="A37" s="35" t="s">
        <v>57</v>
      </c>
      <c r="E37" s="40" t="s">
        <v>5</v>
      </c>
    </row>
    <row r="38" spans="1:5" ht="12.75">
      <c r="A38" t="s">
        <v>58</v>
      </c>
      <c r="E38" s="39" t="s">
        <v>5</v>
      </c>
    </row>
    <row r="39" spans="1:16" ht="12.75">
      <c r="A39" t="s">
        <v>50</v>
      </c>
      <c s="34" t="s">
        <v>26</v>
      </c>
      <c s="34" t="s">
        <v>2885</v>
      </c>
      <c s="35" t="s">
        <v>5</v>
      </c>
      <c s="6" t="s">
        <v>2886</v>
      </c>
      <c s="36" t="s">
        <v>68</v>
      </c>
      <c s="37">
        <v>168</v>
      </c>
      <c s="36">
        <v>0.00012</v>
      </c>
      <c s="36">
        <f>ROUND(G39*H39,6)</f>
      </c>
      <c r="L39" s="38">
        <v>0</v>
      </c>
      <c s="32">
        <f>ROUND(ROUND(L39,2)*ROUND(G39,3),2)</f>
      </c>
      <c s="36" t="s">
        <v>55</v>
      </c>
      <c>
        <f>(M39*21)/100</f>
      </c>
      <c t="s">
        <v>28</v>
      </c>
    </row>
    <row r="40" spans="1:5" ht="12.75">
      <c r="A40" s="35" t="s">
        <v>56</v>
      </c>
      <c r="E40" s="39" t="s">
        <v>2886</v>
      </c>
    </row>
    <row r="41" spans="1:5" ht="12.75">
      <c r="A41" s="35" t="s">
        <v>57</v>
      </c>
      <c r="E41" s="40" t="s">
        <v>5</v>
      </c>
    </row>
    <row r="42" spans="1:5" ht="12.75">
      <c r="A42" t="s">
        <v>58</v>
      </c>
      <c r="E42" s="39" t="s">
        <v>5</v>
      </c>
    </row>
    <row r="43" spans="1:16" ht="25.5">
      <c r="A43" t="s">
        <v>50</v>
      </c>
      <c s="34" t="s">
        <v>511</v>
      </c>
      <c s="34" t="s">
        <v>3222</v>
      </c>
      <c s="35" t="s">
        <v>80</v>
      </c>
      <c s="6" t="s">
        <v>3223</v>
      </c>
      <c s="36" t="s">
        <v>68</v>
      </c>
      <c s="37">
        <v>100</v>
      </c>
      <c s="36">
        <v>0</v>
      </c>
      <c s="36">
        <f>ROUND(G43*H43,6)</f>
      </c>
      <c r="L43" s="38">
        <v>0</v>
      </c>
      <c s="32">
        <f>ROUND(ROUND(L43,2)*ROUND(G43,3),2)</f>
      </c>
      <c s="36" t="s">
        <v>55</v>
      </c>
      <c>
        <f>(M43*21)/100</f>
      </c>
      <c t="s">
        <v>28</v>
      </c>
    </row>
    <row r="44" spans="1:5" ht="25.5">
      <c r="A44" s="35" t="s">
        <v>56</v>
      </c>
      <c r="E44" s="39" t="s">
        <v>3223</v>
      </c>
    </row>
    <row r="45" spans="1:5" ht="12.75">
      <c r="A45" s="35" t="s">
        <v>57</v>
      </c>
      <c r="E45" s="40" t="s">
        <v>5</v>
      </c>
    </row>
    <row r="46" spans="1:5" ht="12.75">
      <c r="A46" t="s">
        <v>58</v>
      </c>
      <c r="E46" s="39" t="s">
        <v>5</v>
      </c>
    </row>
    <row r="47" spans="1:16" ht="12.75">
      <c r="A47" t="s">
        <v>50</v>
      </c>
      <c s="34" t="s">
        <v>514</v>
      </c>
      <c s="34" t="s">
        <v>2885</v>
      </c>
      <c s="35" t="s">
        <v>80</v>
      </c>
      <c s="6" t="s">
        <v>2886</v>
      </c>
      <c s="36" t="s">
        <v>68</v>
      </c>
      <c s="37">
        <v>120</v>
      </c>
      <c s="36">
        <v>0.00012</v>
      </c>
      <c s="36">
        <f>ROUND(G47*H47,6)</f>
      </c>
      <c r="L47" s="38">
        <v>0</v>
      </c>
      <c s="32">
        <f>ROUND(ROUND(L47,2)*ROUND(G47,3),2)</f>
      </c>
      <c s="36" t="s">
        <v>55</v>
      </c>
      <c>
        <f>(M47*21)/100</f>
      </c>
      <c t="s">
        <v>28</v>
      </c>
    </row>
    <row r="48" spans="1:5" ht="12.75">
      <c r="A48" s="35" t="s">
        <v>56</v>
      </c>
      <c r="E48" s="39" t="s">
        <v>2886</v>
      </c>
    </row>
    <row r="49" spans="1:5" ht="12.75">
      <c r="A49" s="35" t="s">
        <v>57</v>
      </c>
      <c r="E49" s="40" t="s">
        <v>5</v>
      </c>
    </row>
    <row r="50" spans="1:5" ht="12.75">
      <c r="A50" t="s">
        <v>58</v>
      </c>
      <c r="E50" s="39" t="s">
        <v>5</v>
      </c>
    </row>
    <row r="51" spans="1:13" ht="12.75">
      <c r="A51" t="s">
        <v>47</v>
      </c>
      <c r="C51" s="31" t="s">
        <v>1274</v>
      </c>
      <c r="E51" s="33" t="s">
        <v>1275</v>
      </c>
      <c r="J51" s="32">
        <f>0</f>
      </c>
      <c s="32">
        <f>0</f>
      </c>
      <c s="32">
        <f>0+L52+L56</f>
      </c>
      <c s="32">
        <f>0+M52+M56</f>
      </c>
    </row>
    <row r="52" spans="1:16" ht="12.75">
      <c r="A52" t="s">
        <v>50</v>
      </c>
      <c s="34" t="s">
        <v>530</v>
      </c>
      <c s="34" t="s">
        <v>3224</v>
      </c>
      <c s="35" t="s">
        <v>5</v>
      </c>
      <c s="6" t="s">
        <v>3225</v>
      </c>
      <c s="36" t="s">
        <v>315</v>
      </c>
      <c s="37">
        <v>38</v>
      </c>
      <c s="36">
        <v>0</v>
      </c>
      <c s="36">
        <f>ROUND(G52*H52,6)</f>
      </c>
      <c r="L52" s="38">
        <v>0</v>
      </c>
      <c s="32">
        <f>ROUND(ROUND(L52,2)*ROUND(G52,3),2)</f>
      </c>
      <c s="36" t="s">
        <v>761</v>
      </c>
      <c>
        <f>(M52*21)/100</f>
      </c>
      <c t="s">
        <v>28</v>
      </c>
    </row>
    <row r="53" spans="1:5" ht="12.75">
      <c r="A53" s="35" t="s">
        <v>56</v>
      </c>
      <c r="E53" s="39" t="s">
        <v>3225</v>
      </c>
    </row>
    <row r="54" spans="1:5" ht="51">
      <c r="A54" s="35" t="s">
        <v>57</v>
      </c>
      <c r="E54" s="40" t="s">
        <v>3226</v>
      </c>
    </row>
    <row r="55" spans="1:5" ht="12.75">
      <c r="A55" t="s">
        <v>58</v>
      </c>
      <c r="E55" s="39" t="s">
        <v>5</v>
      </c>
    </row>
    <row r="56" spans="1:16" ht="25.5">
      <c r="A56" t="s">
        <v>50</v>
      </c>
      <c s="34" t="s">
        <v>533</v>
      </c>
      <c s="34" t="s">
        <v>3227</v>
      </c>
      <c s="35" t="s">
        <v>5</v>
      </c>
      <c s="6" t="s">
        <v>3228</v>
      </c>
      <c s="36" t="s">
        <v>315</v>
      </c>
      <c s="37">
        <v>32</v>
      </c>
      <c s="36">
        <v>0</v>
      </c>
      <c s="36">
        <f>ROUND(G56*H56,6)</f>
      </c>
      <c r="L56" s="38">
        <v>0</v>
      </c>
      <c s="32">
        <f>ROUND(ROUND(L56,2)*ROUND(G56,3),2)</f>
      </c>
      <c s="36" t="s">
        <v>761</v>
      </c>
      <c>
        <f>(M56*21)/100</f>
      </c>
      <c t="s">
        <v>28</v>
      </c>
    </row>
    <row r="57" spans="1:5" ht="25.5">
      <c r="A57" s="35" t="s">
        <v>56</v>
      </c>
      <c r="E57" s="39" t="s">
        <v>3228</v>
      </c>
    </row>
    <row r="58" spans="1:5" ht="12.75">
      <c r="A58" s="35" t="s">
        <v>57</v>
      </c>
      <c r="E58" s="40" t="s">
        <v>5</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COUNTIFS(L8:L373,"=0",A8:A373,"P")+COUNTIFS(L8:L373,"",A8:A373,"P")+SUM(Q8:Q373)</f>
      </c>
    </row>
    <row r="8" spans="1:13" ht="12.75">
      <c r="A8" t="s">
        <v>45</v>
      </c>
      <c r="C8" s="28" t="s">
        <v>3231</v>
      </c>
      <c r="E8" s="30" t="s">
        <v>3230</v>
      </c>
      <c r="J8" s="29">
        <f>0+J9+J26+J59+J136+J157+J186+J195+J220+J261+J270+J283+J316+J345+J362+J367+J372</f>
      </c>
      <c s="29">
        <f>0+K9+K26+K59+K136+K157+K186+K195+K220+K261+K270+K283+K316+K345+K362+K367+K372</f>
      </c>
      <c s="29">
        <f>0+L9+L26+L59+L136+L157+L186+L195+L220+L261+L270+L283+L316+L345+L362+L367+L372</f>
      </c>
      <c s="29">
        <f>0+M9+M26+M59+M136+M157+M186+M195+M220+M261+M270+M283+M316+M345+M362+M367+M372</f>
      </c>
    </row>
    <row r="9" spans="1:13" ht="12.75">
      <c r="A9" t="s">
        <v>47</v>
      </c>
      <c r="C9" s="31" t="s">
        <v>511</v>
      </c>
      <c r="E9" s="33" t="s">
        <v>1107</v>
      </c>
      <c r="J9" s="32">
        <f>0</f>
      </c>
      <c s="32">
        <f>0</f>
      </c>
      <c s="32">
        <f>0+L10+L14+L18+L22</f>
      </c>
      <c s="32">
        <f>0+M10+M14+M18+M22</f>
      </c>
    </row>
    <row r="10" spans="1:16" ht="25.5">
      <c r="A10" t="s">
        <v>50</v>
      </c>
      <c s="34" t="s">
        <v>80</v>
      </c>
      <c s="34" t="s">
        <v>3232</v>
      </c>
      <c s="35" t="s">
        <v>5</v>
      </c>
      <c s="6" t="s">
        <v>3233</v>
      </c>
      <c s="36" t="s">
        <v>54</v>
      </c>
      <c s="37">
        <v>26</v>
      </c>
      <c s="36">
        <v>0.06736</v>
      </c>
      <c s="36">
        <f>ROUND(G10*H10,6)</f>
      </c>
      <c r="L10" s="38">
        <v>0</v>
      </c>
      <c s="32">
        <f>ROUND(ROUND(L10,2)*ROUND(G10,3),2)</f>
      </c>
      <c s="36" t="s">
        <v>761</v>
      </c>
      <c>
        <f>(M10*21)/100</f>
      </c>
      <c t="s">
        <v>28</v>
      </c>
    </row>
    <row r="11" spans="1:5" ht="25.5">
      <c r="A11" s="35" t="s">
        <v>56</v>
      </c>
      <c r="E11" s="39" t="s">
        <v>3233</v>
      </c>
    </row>
    <row r="12" spans="1:5" ht="12.75">
      <c r="A12" s="35" t="s">
        <v>57</v>
      </c>
      <c r="E12" s="40" t="s">
        <v>5</v>
      </c>
    </row>
    <row r="13" spans="1:5" ht="12.75">
      <c r="A13" t="s">
        <v>58</v>
      </c>
      <c r="E13" s="39" t="s">
        <v>5</v>
      </c>
    </row>
    <row r="14" spans="1:16" ht="25.5">
      <c r="A14" t="s">
        <v>50</v>
      </c>
      <c s="34" t="s">
        <v>28</v>
      </c>
      <c s="34" t="s">
        <v>1492</v>
      </c>
      <c s="35" t="s">
        <v>5</v>
      </c>
      <c s="6" t="s">
        <v>1493</v>
      </c>
      <c s="36" t="s">
        <v>768</v>
      </c>
      <c s="37">
        <v>10.48</v>
      </c>
      <c s="36">
        <v>0.001215</v>
      </c>
      <c s="36">
        <f>ROUND(G14*H14,6)</f>
      </c>
      <c r="L14" s="38">
        <v>0</v>
      </c>
      <c s="32">
        <f>ROUND(ROUND(L14,2)*ROUND(G14,3),2)</f>
      </c>
      <c s="36" t="s">
        <v>761</v>
      </c>
      <c>
        <f>(M14*21)/100</f>
      </c>
      <c t="s">
        <v>28</v>
      </c>
    </row>
    <row r="15" spans="1:5" ht="25.5">
      <c r="A15" s="35" t="s">
        <v>56</v>
      </c>
      <c r="E15" s="39" t="s">
        <v>1493</v>
      </c>
    </row>
    <row r="16" spans="1:5" ht="25.5">
      <c r="A16" s="35" t="s">
        <v>57</v>
      </c>
      <c r="E16" s="42" t="s">
        <v>3234</v>
      </c>
    </row>
    <row r="17" spans="1:5" ht="12.75">
      <c r="A17" t="s">
        <v>58</v>
      </c>
      <c r="E17" s="39" t="s">
        <v>5</v>
      </c>
    </row>
    <row r="18" spans="1:16" ht="25.5">
      <c r="A18" t="s">
        <v>50</v>
      </c>
      <c s="34" t="s">
        <v>26</v>
      </c>
      <c s="34" t="s">
        <v>3235</v>
      </c>
      <c s="35" t="s">
        <v>5</v>
      </c>
      <c s="6" t="s">
        <v>3236</v>
      </c>
      <c s="36" t="s">
        <v>54</v>
      </c>
      <c s="37">
        <v>106</v>
      </c>
      <c s="36">
        <v>0.00012</v>
      </c>
      <c s="36">
        <f>ROUND(G18*H18,6)</f>
      </c>
      <c r="L18" s="38">
        <v>0</v>
      </c>
      <c s="32">
        <f>ROUND(ROUND(L18,2)*ROUND(G18,3),2)</f>
      </c>
      <c s="36" t="s">
        <v>761</v>
      </c>
      <c>
        <f>(M18*21)/100</f>
      </c>
      <c t="s">
        <v>28</v>
      </c>
    </row>
    <row r="19" spans="1:5" ht="25.5">
      <c r="A19" s="35" t="s">
        <v>56</v>
      </c>
      <c r="E19" s="39" t="s">
        <v>3236</v>
      </c>
    </row>
    <row r="20" spans="1:5" ht="12.75">
      <c r="A20" s="35" t="s">
        <v>57</v>
      </c>
      <c r="E20" s="40" t="s">
        <v>3237</v>
      </c>
    </row>
    <row r="21" spans="1:5" ht="12.75">
      <c r="A21" t="s">
        <v>58</v>
      </c>
      <c r="E21" s="39" t="s">
        <v>5</v>
      </c>
    </row>
    <row r="22" spans="1:16" ht="25.5">
      <c r="A22" t="s">
        <v>50</v>
      </c>
      <c s="34" t="s">
        <v>511</v>
      </c>
      <c s="34" t="s">
        <v>3238</v>
      </c>
      <c s="35" t="s">
        <v>5</v>
      </c>
      <c s="6" t="s">
        <v>3239</v>
      </c>
      <c s="36" t="s">
        <v>54</v>
      </c>
      <c s="37">
        <v>104</v>
      </c>
      <c s="36">
        <v>0.00027</v>
      </c>
      <c s="36">
        <f>ROUND(G22*H22,6)</f>
      </c>
      <c r="L22" s="38">
        <v>0</v>
      </c>
      <c s="32">
        <f>ROUND(ROUND(L22,2)*ROUND(G22,3),2)</f>
      </c>
      <c s="36" t="s">
        <v>761</v>
      </c>
      <c>
        <f>(M22*21)/100</f>
      </c>
      <c t="s">
        <v>28</v>
      </c>
    </row>
    <row r="23" spans="1:5" ht="25.5">
      <c r="A23" s="35" t="s">
        <v>56</v>
      </c>
      <c r="E23" s="39" t="s">
        <v>3239</v>
      </c>
    </row>
    <row r="24" spans="1:5" ht="12.75">
      <c r="A24" s="35" t="s">
        <v>57</v>
      </c>
      <c r="E24" s="40" t="s">
        <v>3240</v>
      </c>
    </row>
    <row r="25" spans="1:5" ht="12.75">
      <c r="A25" t="s">
        <v>58</v>
      </c>
      <c r="E25" s="39" t="s">
        <v>5</v>
      </c>
    </row>
    <row r="26" spans="1:13" ht="12.75">
      <c r="A26" t="s">
        <v>47</v>
      </c>
      <c r="C26" s="31" t="s">
        <v>1128</v>
      </c>
      <c r="E26" s="33" t="s">
        <v>1129</v>
      </c>
      <c r="J26" s="32">
        <f>0</f>
      </c>
      <c s="32">
        <f>0</f>
      </c>
      <c s="32">
        <f>0+L27+L31+L35+L39+L43+L47+L51+L55</f>
      </c>
      <c s="32">
        <f>0+M27+M31+M35+M39+M43+M47+M51+M55</f>
      </c>
    </row>
    <row r="27" spans="1:16" ht="25.5">
      <c r="A27" t="s">
        <v>50</v>
      </c>
      <c s="34" t="s">
        <v>514</v>
      </c>
      <c s="34" t="s">
        <v>3241</v>
      </c>
      <c s="35" t="s">
        <v>5</v>
      </c>
      <c s="6" t="s">
        <v>3242</v>
      </c>
      <c s="36" t="s">
        <v>459</v>
      </c>
      <c s="37">
        <v>265.82</v>
      </c>
      <c s="36">
        <v>0</v>
      </c>
      <c s="36">
        <f>ROUND(G27*H27,6)</f>
      </c>
      <c r="L27" s="38">
        <v>0</v>
      </c>
      <c s="32">
        <f>ROUND(ROUND(L27,2)*ROUND(G27,3),2)</f>
      </c>
      <c s="36" t="s">
        <v>761</v>
      </c>
      <c>
        <f>(M27*21)/100</f>
      </c>
      <c t="s">
        <v>28</v>
      </c>
    </row>
    <row r="28" spans="1:5" ht="25.5">
      <c r="A28" s="35" t="s">
        <v>56</v>
      </c>
      <c r="E28" s="39" t="s">
        <v>3242</v>
      </c>
    </row>
    <row r="29" spans="1:5" ht="12.75">
      <c r="A29" s="35" t="s">
        <v>57</v>
      </c>
      <c r="E29" s="40" t="s">
        <v>3243</v>
      </c>
    </row>
    <row r="30" spans="1:5" ht="12.75">
      <c r="A30" t="s">
        <v>58</v>
      </c>
      <c r="E30" s="39" t="s">
        <v>5</v>
      </c>
    </row>
    <row r="31" spans="1:16" ht="12.75">
      <c r="A31" t="s">
        <v>50</v>
      </c>
      <c s="34" t="s">
        <v>27</v>
      </c>
      <c s="34" t="s">
        <v>3244</v>
      </c>
      <c s="35" t="s">
        <v>5</v>
      </c>
      <c s="6" t="s">
        <v>3245</v>
      </c>
      <c s="36" t="s">
        <v>459</v>
      </c>
      <c s="37">
        <v>271.136</v>
      </c>
      <c s="36">
        <v>0.00168</v>
      </c>
      <c s="36">
        <f>ROUND(G31*H31,6)</f>
      </c>
      <c r="L31" s="38">
        <v>0</v>
      </c>
      <c s="32">
        <f>ROUND(ROUND(L31,2)*ROUND(G31,3),2)</f>
      </c>
      <c s="36" t="s">
        <v>761</v>
      </c>
      <c>
        <f>(M31*21)/100</f>
      </c>
      <c t="s">
        <v>28</v>
      </c>
    </row>
    <row r="32" spans="1:5" ht="12.75">
      <c r="A32" s="35" t="s">
        <v>56</v>
      </c>
      <c r="E32" s="39" t="s">
        <v>3245</v>
      </c>
    </row>
    <row r="33" spans="1:5" ht="12.75">
      <c r="A33" s="35" t="s">
        <v>57</v>
      </c>
      <c r="E33" s="40" t="s">
        <v>5</v>
      </c>
    </row>
    <row r="34" spans="1:5" ht="12.75">
      <c r="A34" t="s">
        <v>58</v>
      </c>
      <c r="E34" s="39" t="s">
        <v>5</v>
      </c>
    </row>
    <row r="35" spans="1:16" ht="25.5">
      <c r="A35" t="s">
        <v>50</v>
      </c>
      <c s="34" t="s">
        <v>519</v>
      </c>
      <c s="34" t="s">
        <v>3246</v>
      </c>
      <c s="35" t="s">
        <v>5</v>
      </c>
      <c s="6" t="s">
        <v>3247</v>
      </c>
      <c s="36" t="s">
        <v>459</v>
      </c>
      <c s="37">
        <v>265.82</v>
      </c>
      <c s="36">
        <v>0</v>
      </c>
      <c s="36">
        <f>ROUND(G35*H35,6)</f>
      </c>
      <c r="L35" s="38">
        <v>0</v>
      </c>
      <c s="32">
        <f>ROUND(ROUND(L35,2)*ROUND(G35,3),2)</f>
      </c>
      <c s="36" t="s">
        <v>761</v>
      </c>
      <c>
        <f>(M35*21)/100</f>
      </c>
      <c t="s">
        <v>28</v>
      </c>
    </row>
    <row r="36" spans="1:5" ht="25.5">
      <c r="A36" s="35" t="s">
        <v>56</v>
      </c>
      <c r="E36" s="39" t="s">
        <v>3247</v>
      </c>
    </row>
    <row r="37" spans="1:5" ht="12.75">
      <c r="A37" s="35" t="s">
        <v>57</v>
      </c>
      <c r="E37" s="40" t="s">
        <v>3243</v>
      </c>
    </row>
    <row r="38" spans="1:5" ht="12.75">
      <c r="A38" t="s">
        <v>58</v>
      </c>
      <c r="E38" s="39" t="s">
        <v>5</v>
      </c>
    </row>
    <row r="39" spans="1:16" ht="12.75">
      <c r="A39" t="s">
        <v>50</v>
      </c>
      <c s="34" t="s">
        <v>522</v>
      </c>
      <c s="34" t="s">
        <v>3248</v>
      </c>
      <c s="35" t="s">
        <v>5</v>
      </c>
      <c s="6" t="s">
        <v>3249</v>
      </c>
      <c s="36" t="s">
        <v>459</v>
      </c>
      <c s="37">
        <v>279.111</v>
      </c>
      <c s="36">
        <v>0.0036</v>
      </c>
      <c s="36">
        <f>ROUND(G39*H39,6)</f>
      </c>
      <c r="L39" s="38">
        <v>0</v>
      </c>
      <c s="32">
        <f>ROUND(ROUND(L39,2)*ROUND(G39,3),2)</f>
      </c>
      <c s="36" t="s">
        <v>761</v>
      </c>
      <c>
        <f>(M39*21)/100</f>
      </c>
      <c t="s">
        <v>28</v>
      </c>
    </row>
    <row r="40" spans="1:5" ht="12.75">
      <c r="A40" s="35" t="s">
        <v>56</v>
      </c>
      <c r="E40" s="39" t="s">
        <v>3249</v>
      </c>
    </row>
    <row r="41" spans="1:5" ht="12.75">
      <c r="A41" s="35" t="s">
        <v>57</v>
      </c>
      <c r="E41" s="40" t="s">
        <v>5</v>
      </c>
    </row>
    <row r="42" spans="1:5" ht="12.75">
      <c r="A42" t="s">
        <v>58</v>
      </c>
      <c r="E42" s="39" t="s">
        <v>5</v>
      </c>
    </row>
    <row r="43" spans="1:16" ht="12.75">
      <c r="A43" t="s">
        <v>50</v>
      </c>
      <c s="34" t="s">
        <v>525</v>
      </c>
      <c s="34" t="s">
        <v>3250</v>
      </c>
      <c s="35" t="s">
        <v>5</v>
      </c>
      <c s="6" t="s">
        <v>3251</v>
      </c>
      <c s="36" t="s">
        <v>459</v>
      </c>
      <c s="37">
        <v>279.111</v>
      </c>
      <c s="36">
        <v>0.0042</v>
      </c>
      <c s="36">
        <f>ROUND(G43*H43,6)</f>
      </c>
      <c r="L43" s="38">
        <v>0</v>
      </c>
      <c s="32">
        <f>ROUND(ROUND(L43,2)*ROUND(G43,3),2)</f>
      </c>
      <c s="36" t="s">
        <v>761</v>
      </c>
      <c>
        <f>(M43*21)/100</f>
      </c>
      <c t="s">
        <v>28</v>
      </c>
    </row>
    <row r="44" spans="1:5" ht="12.75">
      <c r="A44" s="35" t="s">
        <v>56</v>
      </c>
      <c r="E44" s="39" t="s">
        <v>3251</v>
      </c>
    </row>
    <row r="45" spans="1:5" ht="12.75">
      <c r="A45" s="35" t="s">
        <v>57</v>
      </c>
      <c r="E45" s="40" t="s">
        <v>5</v>
      </c>
    </row>
    <row r="46" spans="1:5" ht="12.75">
      <c r="A46" t="s">
        <v>58</v>
      </c>
      <c r="E46" s="39" t="s">
        <v>5</v>
      </c>
    </row>
    <row r="47" spans="1:16" ht="25.5">
      <c r="A47" t="s">
        <v>50</v>
      </c>
      <c s="34" t="s">
        <v>527</v>
      </c>
      <c s="34" t="s">
        <v>3252</v>
      </c>
      <c s="35" t="s">
        <v>5</v>
      </c>
      <c s="6" t="s">
        <v>3253</v>
      </c>
      <c s="36" t="s">
        <v>459</v>
      </c>
      <c s="37">
        <v>918.2</v>
      </c>
      <c s="36">
        <v>0</v>
      </c>
      <c s="36">
        <f>ROUND(G47*H47,6)</f>
      </c>
      <c r="L47" s="38">
        <v>0</v>
      </c>
      <c s="32">
        <f>ROUND(ROUND(L47,2)*ROUND(G47,3),2)</f>
      </c>
      <c s="36" t="s">
        <v>1435</v>
      </c>
      <c>
        <f>(M47*21)/100</f>
      </c>
      <c t="s">
        <v>28</v>
      </c>
    </row>
    <row r="48" spans="1:5" ht="25.5">
      <c r="A48" s="35" t="s">
        <v>56</v>
      </c>
      <c r="E48" s="39" t="s">
        <v>3254</v>
      </c>
    </row>
    <row r="49" spans="1:5" ht="12.75">
      <c r="A49" s="35" t="s">
        <v>57</v>
      </c>
      <c r="E49" s="40" t="s">
        <v>3255</v>
      </c>
    </row>
    <row r="50" spans="1:5" ht="12.75">
      <c r="A50" t="s">
        <v>58</v>
      </c>
      <c r="E50" s="39" t="s">
        <v>5</v>
      </c>
    </row>
    <row r="51" spans="1:16" ht="12.75">
      <c r="A51" t="s">
        <v>50</v>
      </c>
      <c s="34" t="s">
        <v>530</v>
      </c>
      <c s="34" t="s">
        <v>3256</v>
      </c>
      <c s="35" t="s">
        <v>5</v>
      </c>
      <c s="6" t="s">
        <v>3257</v>
      </c>
      <c s="36" t="s">
        <v>459</v>
      </c>
      <c s="37">
        <v>1055.93</v>
      </c>
      <c s="36">
        <v>0.00064</v>
      </c>
      <c s="36">
        <f>ROUND(G51*H51,6)</f>
      </c>
      <c r="L51" s="38">
        <v>0</v>
      </c>
      <c s="32">
        <f>ROUND(ROUND(L51,2)*ROUND(G51,3),2)</f>
      </c>
      <c s="36" t="s">
        <v>1435</v>
      </c>
      <c>
        <f>(M51*21)/100</f>
      </c>
      <c t="s">
        <v>28</v>
      </c>
    </row>
    <row r="52" spans="1:5" ht="12.75">
      <c r="A52" s="35" t="s">
        <v>56</v>
      </c>
      <c r="E52" s="39" t="s">
        <v>3257</v>
      </c>
    </row>
    <row r="53" spans="1:5" ht="12.75">
      <c r="A53" s="35" t="s">
        <v>57</v>
      </c>
      <c r="E53" s="40" t="s">
        <v>5</v>
      </c>
    </row>
    <row r="54" spans="1:5" ht="12.75">
      <c r="A54" t="s">
        <v>58</v>
      </c>
      <c r="E54" s="39" t="s">
        <v>5</v>
      </c>
    </row>
    <row r="55" spans="1:16" ht="25.5">
      <c r="A55" t="s">
        <v>50</v>
      </c>
      <c s="34" t="s">
        <v>533</v>
      </c>
      <c s="34" t="s">
        <v>1134</v>
      </c>
      <c s="35" t="s">
        <v>5</v>
      </c>
      <c s="6" t="s">
        <v>1135</v>
      </c>
      <c s="36" t="s">
        <v>777</v>
      </c>
      <c s="37">
        <v>5.061</v>
      </c>
      <c s="36">
        <v>0</v>
      </c>
      <c s="36">
        <f>ROUND(G55*H55,6)</f>
      </c>
      <c r="L55" s="38">
        <v>0</v>
      </c>
      <c s="32">
        <f>ROUND(ROUND(L55,2)*ROUND(G55,3),2)</f>
      </c>
      <c s="36" t="s">
        <v>761</v>
      </c>
      <c>
        <f>(M55*21)/100</f>
      </c>
      <c t="s">
        <v>28</v>
      </c>
    </row>
    <row r="56" spans="1:5" ht="25.5">
      <c r="A56" s="35" t="s">
        <v>56</v>
      </c>
      <c r="E56" s="39" t="s">
        <v>1135</v>
      </c>
    </row>
    <row r="57" spans="1:5" ht="12.75">
      <c r="A57" s="35" t="s">
        <v>57</v>
      </c>
      <c r="E57" s="40" t="s">
        <v>5</v>
      </c>
    </row>
    <row r="58" spans="1:5" ht="12.75">
      <c r="A58" t="s">
        <v>58</v>
      </c>
      <c r="E58" s="39" t="s">
        <v>5</v>
      </c>
    </row>
    <row r="59" spans="1:13" ht="12.75">
      <c r="A59" t="s">
        <v>47</v>
      </c>
      <c r="C59" s="31" t="s">
        <v>1490</v>
      </c>
      <c r="E59" s="33" t="s">
        <v>1491</v>
      </c>
      <c r="J59" s="32">
        <f>0</f>
      </c>
      <c s="32">
        <f>0</f>
      </c>
      <c s="32">
        <f>0+L60+L64+L68+L72+L76+L80+L84+L88+L92+L96+L100+L104+L108+L112+L116+L120+L124+L128+L132</f>
      </c>
      <c s="32">
        <f>0+M60+M64+M68+M72+M76+M80+M84+M88+M92+M96+M100+M104+M108+M112+M116+M120+M124+M128+M132</f>
      </c>
    </row>
    <row r="60" spans="1:16" ht="25.5">
      <c r="A60" t="s">
        <v>50</v>
      </c>
      <c s="34" t="s">
        <v>536</v>
      </c>
      <c s="34" t="s">
        <v>1492</v>
      </c>
      <c s="35" t="s">
        <v>5</v>
      </c>
      <c s="6" t="s">
        <v>1493</v>
      </c>
      <c s="36" t="s">
        <v>768</v>
      </c>
      <c s="37">
        <v>33.587</v>
      </c>
      <c s="36">
        <v>0.001215</v>
      </c>
      <c s="36">
        <f>ROUND(G60*H60,6)</f>
      </c>
      <c r="L60" s="38">
        <v>0</v>
      </c>
      <c s="32">
        <f>ROUND(ROUND(L60,2)*ROUND(G60,3),2)</f>
      </c>
      <c s="36" t="s">
        <v>761</v>
      </c>
      <c>
        <f>(M60*21)/100</f>
      </c>
      <c t="s">
        <v>28</v>
      </c>
    </row>
    <row r="61" spans="1:5" ht="25.5">
      <c r="A61" s="35" t="s">
        <v>56</v>
      </c>
      <c r="E61" s="39" t="s">
        <v>1493</v>
      </c>
    </row>
    <row r="62" spans="1:5" ht="38.25">
      <c r="A62" s="35" t="s">
        <v>57</v>
      </c>
      <c r="E62" s="40" t="s">
        <v>3258</v>
      </c>
    </row>
    <row r="63" spans="1:5" ht="12.75">
      <c r="A63" t="s">
        <v>58</v>
      </c>
      <c r="E63" s="39" t="s">
        <v>5</v>
      </c>
    </row>
    <row r="64" spans="1:16" ht="38.25">
      <c r="A64" t="s">
        <v>50</v>
      </c>
      <c s="34" t="s">
        <v>539</v>
      </c>
      <c s="34" t="s">
        <v>3259</v>
      </c>
      <c s="35" t="s">
        <v>5</v>
      </c>
      <c s="6" t="s">
        <v>3260</v>
      </c>
      <c s="36" t="s">
        <v>68</v>
      </c>
      <c s="37">
        <v>986.657</v>
      </c>
      <c s="36">
        <v>0</v>
      </c>
      <c s="36">
        <f>ROUND(G64*H64,6)</f>
      </c>
      <c r="L64" s="38">
        <v>0</v>
      </c>
      <c s="32">
        <f>ROUND(ROUND(L64,2)*ROUND(G64,3),2)</f>
      </c>
      <c s="36" t="s">
        <v>761</v>
      </c>
      <c>
        <f>(M64*21)/100</f>
      </c>
      <c t="s">
        <v>28</v>
      </c>
    </row>
    <row r="65" spans="1:5" ht="38.25">
      <c r="A65" s="35" t="s">
        <v>56</v>
      </c>
      <c r="E65" s="39" t="s">
        <v>3261</v>
      </c>
    </row>
    <row r="66" spans="1:5" ht="409.5">
      <c r="A66" s="35" t="s">
        <v>57</v>
      </c>
      <c r="E66" s="42" t="s">
        <v>3262</v>
      </c>
    </row>
    <row r="67" spans="1:5" ht="12.75">
      <c r="A67" t="s">
        <v>58</v>
      </c>
      <c r="E67" s="39" t="s">
        <v>5</v>
      </c>
    </row>
    <row r="68" spans="1:16" ht="12.75">
      <c r="A68" t="s">
        <v>50</v>
      </c>
      <c s="34" t="s">
        <v>542</v>
      </c>
      <c s="34" t="s">
        <v>3263</v>
      </c>
      <c s="35" t="s">
        <v>5</v>
      </c>
      <c s="6" t="s">
        <v>3264</v>
      </c>
      <c s="36" t="s">
        <v>768</v>
      </c>
      <c s="37">
        <v>15.782</v>
      </c>
      <c s="36">
        <v>0.55</v>
      </c>
      <c s="36">
        <f>ROUND(G68*H68,6)</f>
      </c>
      <c r="L68" s="38">
        <v>0</v>
      </c>
      <c s="32">
        <f>ROUND(ROUND(L68,2)*ROUND(G68,3),2)</f>
      </c>
      <c s="36" t="s">
        <v>761</v>
      </c>
      <c>
        <f>(M68*21)/100</f>
      </c>
      <c t="s">
        <v>28</v>
      </c>
    </row>
    <row r="69" spans="1:5" ht="12.75">
      <c r="A69" s="35" t="s">
        <v>56</v>
      </c>
      <c r="E69" s="39" t="s">
        <v>3264</v>
      </c>
    </row>
    <row r="70" spans="1:5" ht="409.5">
      <c r="A70" s="35" t="s">
        <v>57</v>
      </c>
      <c r="E70" s="40" t="s">
        <v>3265</v>
      </c>
    </row>
    <row r="71" spans="1:5" ht="12.75">
      <c r="A71" t="s">
        <v>58</v>
      </c>
      <c r="E71" s="39" t="s">
        <v>5</v>
      </c>
    </row>
    <row r="72" spans="1:16" ht="38.25">
      <c r="A72" t="s">
        <v>50</v>
      </c>
      <c s="34" t="s">
        <v>545</v>
      </c>
      <c s="34" t="s">
        <v>3259</v>
      </c>
      <c s="35" t="s">
        <v>80</v>
      </c>
      <c s="6" t="s">
        <v>3260</v>
      </c>
      <c s="36" t="s">
        <v>68</v>
      </c>
      <c s="37">
        <v>171.1</v>
      </c>
      <c s="36">
        <v>0</v>
      </c>
      <c s="36">
        <f>ROUND(G72*H72,6)</f>
      </c>
      <c r="L72" s="38">
        <v>0</v>
      </c>
      <c s="32">
        <f>ROUND(ROUND(L72,2)*ROUND(G72,3),2)</f>
      </c>
      <c s="36" t="s">
        <v>761</v>
      </c>
      <c>
        <f>(M72*21)/100</f>
      </c>
      <c t="s">
        <v>28</v>
      </c>
    </row>
    <row r="73" spans="1:5" ht="38.25">
      <c r="A73" s="35" t="s">
        <v>56</v>
      </c>
      <c r="E73" s="39" t="s">
        <v>3261</v>
      </c>
    </row>
    <row r="74" spans="1:5" ht="153">
      <c r="A74" s="35" t="s">
        <v>57</v>
      </c>
      <c r="E74" s="42" t="s">
        <v>3266</v>
      </c>
    </row>
    <row r="75" spans="1:5" ht="12.75">
      <c r="A75" t="s">
        <v>58</v>
      </c>
      <c r="E75" s="39" t="s">
        <v>5</v>
      </c>
    </row>
    <row r="76" spans="1:16" ht="12.75">
      <c r="A76" t="s">
        <v>50</v>
      </c>
      <c s="34" t="s">
        <v>546</v>
      </c>
      <c s="34" t="s">
        <v>1515</v>
      </c>
      <c s="35" t="s">
        <v>5</v>
      </c>
      <c s="6" t="s">
        <v>1516</v>
      </c>
      <c s="36" t="s">
        <v>768</v>
      </c>
      <c s="37">
        <v>5.691</v>
      </c>
      <c s="36">
        <v>0.55</v>
      </c>
      <c s="36">
        <f>ROUND(G76*H76,6)</f>
      </c>
      <c r="L76" s="38">
        <v>0</v>
      </c>
      <c s="32">
        <f>ROUND(ROUND(L76,2)*ROUND(G76,3),2)</f>
      </c>
      <c s="36" t="s">
        <v>761</v>
      </c>
      <c>
        <f>(M76*21)/100</f>
      </c>
      <c t="s">
        <v>28</v>
      </c>
    </row>
    <row r="77" spans="1:5" ht="12.75">
      <c r="A77" s="35" t="s">
        <v>56</v>
      </c>
      <c r="E77" s="39" t="s">
        <v>1516</v>
      </c>
    </row>
    <row r="78" spans="1:5" ht="153">
      <c r="A78" s="35" t="s">
        <v>57</v>
      </c>
      <c r="E78" s="42" t="s">
        <v>3267</v>
      </c>
    </row>
    <row r="79" spans="1:5" ht="12.75">
      <c r="A79" t="s">
        <v>58</v>
      </c>
      <c r="E79" s="39" t="s">
        <v>5</v>
      </c>
    </row>
    <row r="80" spans="1:16" ht="38.25">
      <c r="A80" t="s">
        <v>50</v>
      </c>
      <c s="34" t="s">
        <v>549</v>
      </c>
      <c s="34" t="s">
        <v>3268</v>
      </c>
      <c s="35" t="s">
        <v>5</v>
      </c>
      <c s="6" t="s">
        <v>3260</v>
      </c>
      <c s="36" t="s">
        <v>68</v>
      </c>
      <c s="37">
        <v>50.438</v>
      </c>
      <c s="36">
        <v>0</v>
      </c>
      <c s="36">
        <f>ROUND(G80*H80,6)</f>
      </c>
      <c r="L80" s="38">
        <v>0</v>
      </c>
      <c s="32">
        <f>ROUND(ROUND(L80,2)*ROUND(G80,3),2)</f>
      </c>
      <c s="36" t="s">
        <v>761</v>
      </c>
      <c>
        <f>(M80*21)/100</f>
      </c>
      <c t="s">
        <v>28</v>
      </c>
    </row>
    <row r="81" spans="1:5" ht="38.25">
      <c r="A81" s="35" t="s">
        <v>56</v>
      </c>
      <c r="E81" s="39" t="s">
        <v>3269</v>
      </c>
    </row>
    <row r="82" spans="1:5" ht="102">
      <c r="A82" s="35" t="s">
        <v>57</v>
      </c>
      <c r="E82" s="42" t="s">
        <v>3270</v>
      </c>
    </row>
    <row r="83" spans="1:5" ht="12.75">
      <c r="A83" t="s">
        <v>58</v>
      </c>
      <c r="E83" s="39" t="s">
        <v>5</v>
      </c>
    </row>
    <row r="84" spans="1:16" ht="12.75">
      <c r="A84" t="s">
        <v>50</v>
      </c>
      <c s="34" t="s">
        <v>550</v>
      </c>
      <c s="34" t="s">
        <v>3271</v>
      </c>
      <c s="35" t="s">
        <v>5</v>
      </c>
      <c s="6" t="s">
        <v>3272</v>
      </c>
      <c s="36" t="s">
        <v>768</v>
      </c>
      <c s="37">
        <v>2.075</v>
      </c>
      <c s="36">
        <v>0.55</v>
      </c>
      <c s="36">
        <f>ROUND(G84*H84,6)</f>
      </c>
      <c r="L84" s="38">
        <v>0</v>
      </c>
      <c s="32">
        <f>ROUND(ROUND(L84,2)*ROUND(G84,3),2)</f>
      </c>
      <c s="36" t="s">
        <v>761</v>
      </c>
      <c>
        <f>(M84*21)/100</f>
      </c>
      <c t="s">
        <v>28</v>
      </c>
    </row>
    <row r="85" spans="1:5" ht="12.75">
      <c r="A85" s="35" t="s">
        <v>56</v>
      </c>
      <c r="E85" s="39" t="s">
        <v>3272</v>
      </c>
    </row>
    <row r="86" spans="1:5" ht="76.5">
      <c r="A86" s="35" t="s">
        <v>57</v>
      </c>
      <c r="E86" s="42" t="s">
        <v>3273</v>
      </c>
    </row>
    <row r="87" spans="1:5" ht="12.75">
      <c r="A87" t="s">
        <v>58</v>
      </c>
      <c r="E87" s="39" t="s">
        <v>5</v>
      </c>
    </row>
    <row r="88" spans="1:16" ht="12.75">
      <c r="A88" t="s">
        <v>50</v>
      </c>
      <c s="34" t="s">
        <v>553</v>
      </c>
      <c s="34" t="s">
        <v>3274</v>
      </c>
      <c s="35" t="s">
        <v>5</v>
      </c>
      <c s="6" t="s">
        <v>3275</v>
      </c>
      <c s="36" t="s">
        <v>768</v>
      </c>
      <c s="37">
        <v>0.473</v>
      </c>
      <c s="36">
        <v>0.44</v>
      </c>
      <c s="36">
        <f>ROUND(G88*H88,6)</f>
      </c>
      <c r="L88" s="38">
        <v>0</v>
      </c>
      <c s="32">
        <f>ROUND(ROUND(L88,2)*ROUND(G88,3),2)</f>
      </c>
      <c s="36" t="s">
        <v>761</v>
      </c>
      <c>
        <f>(M88*21)/100</f>
      </c>
      <c t="s">
        <v>28</v>
      </c>
    </row>
    <row r="89" spans="1:5" ht="12.75">
      <c r="A89" s="35" t="s">
        <v>56</v>
      </c>
      <c r="E89" s="39" t="s">
        <v>3275</v>
      </c>
    </row>
    <row r="90" spans="1:5" ht="25.5">
      <c r="A90" s="35" t="s">
        <v>57</v>
      </c>
      <c r="E90" s="42" t="s">
        <v>3276</v>
      </c>
    </row>
    <row r="91" spans="1:5" ht="12.75">
      <c r="A91" t="s">
        <v>58</v>
      </c>
      <c r="E91" s="39" t="s">
        <v>5</v>
      </c>
    </row>
    <row r="92" spans="1:16" ht="25.5">
      <c r="A92" t="s">
        <v>50</v>
      </c>
      <c s="34" t="s">
        <v>554</v>
      </c>
      <c s="34" t="s">
        <v>3277</v>
      </c>
      <c s="35" t="s">
        <v>5</v>
      </c>
      <c s="6" t="s">
        <v>3278</v>
      </c>
      <c s="36" t="s">
        <v>459</v>
      </c>
      <c s="37">
        <v>918.2</v>
      </c>
      <c s="36">
        <v>0</v>
      </c>
      <c s="36">
        <f>ROUND(G92*H92,6)</f>
      </c>
      <c r="L92" s="38">
        <v>0</v>
      </c>
      <c s="32">
        <f>ROUND(ROUND(L92,2)*ROUND(G92,3),2)</f>
      </c>
      <c s="36" t="s">
        <v>761</v>
      </c>
      <c>
        <f>(M92*21)/100</f>
      </c>
      <c t="s">
        <v>28</v>
      </c>
    </row>
    <row r="93" spans="1:5" ht="25.5">
      <c r="A93" s="35" t="s">
        <v>56</v>
      </c>
      <c r="E93" s="39" t="s">
        <v>3278</v>
      </c>
    </row>
    <row r="94" spans="1:5" ht="12.75">
      <c r="A94" s="35" t="s">
        <v>57</v>
      </c>
      <c r="E94" s="40" t="s">
        <v>3255</v>
      </c>
    </row>
    <row r="95" spans="1:5" ht="12.75">
      <c r="A95" t="s">
        <v>58</v>
      </c>
      <c r="E95" s="39" t="s">
        <v>5</v>
      </c>
    </row>
    <row r="96" spans="1:16" ht="12.75">
      <c r="A96" t="s">
        <v>50</v>
      </c>
      <c s="34" t="s">
        <v>557</v>
      </c>
      <c s="34" t="s">
        <v>3279</v>
      </c>
      <c s="35" t="s">
        <v>5</v>
      </c>
      <c s="6" t="s">
        <v>3280</v>
      </c>
      <c s="36" t="s">
        <v>459</v>
      </c>
      <c s="37">
        <v>1010.02</v>
      </c>
      <c s="36">
        <v>0.0128</v>
      </c>
      <c s="36">
        <f>ROUND(G96*H96,6)</f>
      </c>
      <c r="L96" s="38">
        <v>0</v>
      </c>
      <c s="32">
        <f>ROUND(ROUND(L96,2)*ROUND(G96,3),2)</f>
      </c>
      <c s="36" t="s">
        <v>761</v>
      </c>
      <c>
        <f>(M96*21)/100</f>
      </c>
      <c t="s">
        <v>28</v>
      </c>
    </row>
    <row r="97" spans="1:5" ht="12.75">
      <c r="A97" s="35" t="s">
        <v>56</v>
      </c>
      <c r="E97" s="39" t="s">
        <v>3280</v>
      </c>
    </row>
    <row r="98" spans="1:5" ht="12.75">
      <c r="A98" s="35" t="s">
        <v>57</v>
      </c>
      <c r="E98" s="40" t="s">
        <v>5</v>
      </c>
    </row>
    <row r="99" spans="1:5" ht="12.75">
      <c r="A99" t="s">
        <v>58</v>
      </c>
      <c r="E99" s="39" t="s">
        <v>5</v>
      </c>
    </row>
    <row r="100" spans="1:16" ht="25.5">
      <c r="A100" t="s">
        <v>50</v>
      </c>
      <c s="34" t="s">
        <v>558</v>
      </c>
      <c s="34" t="s">
        <v>3281</v>
      </c>
      <c s="35" t="s">
        <v>5</v>
      </c>
      <c s="6" t="s">
        <v>3282</v>
      </c>
      <c s="36" t="s">
        <v>459</v>
      </c>
      <c s="37">
        <v>280.499</v>
      </c>
      <c s="36">
        <v>0</v>
      </c>
      <c s="36">
        <f>ROUND(G100*H100,6)</f>
      </c>
      <c r="L100" s="38">
        <v>0</v>
      </c>
      <c s="32">
        <f>ROUND(ROUND(L100,2)*ROUND(G100,3),2)</f>
      </c>
      <c s="36" t="s">
        <v>761</v>
      </c>
      <c>
        <f>(M100*21)/100</f>
      </c>
      <c t="s">
        <v>28</v>
      </c>
    </row>
    <row r="101" spans="1:5" ht="25.5">
      <c r="A101" s="35" t="s">
        <v>56</v>
      </c>
      <c r="E101" s="39" t="s">
        <v>3282</v>
      </c>
    </row>
    <row r="102" spans="1:5" ht="229.5">
      <c r="A102" s="35" t="s">
        <v>57</v>
      </c>
      <c r="E102" s="40" t="s">
        <v>3283</v>
      </c>
    </row>
    <row r="103" spans="1:5" ht="12.75">
      <c r="A103" t="s">
        <v>58</v>
      </c>
      <c r="E103" s="39" t="s">
        <v>5</v>
      </c>
    </row>
    <row r="104" spans="1:16" ht="12.75">
      <c r="A104" t="s">
        <v>50</v>
      </c>
      <c s="34" t="s">
        <v>561</v>
      </c>
      <c s="34" t="s">
        <v>3284</v>
      </c>
      <c s="35" t="s">
        <v>5</v>
      </c>
      <c s="6" t="s">
        <v>3285</v>
      </c>
      <c s="36" t="s">
        <v>459</v>
      </c>
      <c s="37">
        <v>308.549</v>
      </c>
      <c s="36">
        <v>0.00931</v>
      </c>
      <c s="36">
        <f>ROUND(G104*H104,6)</f>
      </c>
      <c r="L104" s="38">
        <v>0</v>
      </c>
      <c s="32">
        <f>ROUND(ROUND(L104,2)*ROUND(G104,3),2)</f>
      </c>
      <c s="36" t="s">
        <v>761</v>
      </c>
      <c>
        <f>(M104*21)/100</f>
      </c>
      <c t="s">
        <v>28</v>
      </c>
    </row>
    <row r="105" spans="1:5" ht="12.75">
      <c r="A105" s="35" t="s">
        <v>56</v>
      </c>
      <c r="E105" s="39" t="s">
        <v>3285</v>
      </c>
    </row>
    <row r="106" spans="1:5" ht="12.75">
      <c r="A106" s="35" t="s">
        <v>57</v>
      </c>
      <c r="E106" s="40" t="s">
        <v>5</v>
      </c>
    </row>
    <row r="107" spans="1:5" ht="12.75">
      <c r="A107" t="s">
        <v>58</v>
      </c>
      <c r="E107" s="39" t="s">
        <v>5</v>
      </c>
    </row>
    <row r="108" spans="1:16" ht="12.75">
      <c r="A108" t="s">
        <v>50</v>
      </c>
      <c s="34" t="s">
        <v>562</v>
      </c>
      <c s="34" t="s">
        <v>3286</v>
      </c>
      <c s="35" t="s">
        <v>5</v>
      </c>
      <c s="6" t="s">
        <v>3287</v>
      </c>
      <c s="36" t="s">
        <v>68</v>
      </c>
      <c s="37">
        <v>905.944</v>
      </c>
      <c s="36">
        <v>0</v>
      </c>
      <c s="36">
        <f>ROUND(G108*H108,6)</f>
      </c>
      <c r="L108" s="38">
        <v>0</v>
      </c>
      <c s="32">
        <f>ROUND(ROUND(L108,2)*ROUND(G108,3),2)</f>
      </c>
      <c s="36" t="s">
        <v>761</v>
      </c>
      <c>
        <f>(M108*21)/100</f>
      </c>
      <c t="s">
        <v>28</v>
      </c>
    </row>
    <row r="109" spans="1:5" ht="12.75">
      <c r="A109" s="35" t="s">
        <v>56</v>
      </c>
      <c r="E109" s="39" t="s">
        <v>3287</v>
      </c>
    </row>
    <row r="110" spans="1:5" ht="409.5">
      <c r="A110" s="35" t="s">
        <v>57</v>
      </c>
      <c r="E110" s="40" t="s">
        <v>3288</v>
      </c>
    </row>
    <row r="111" spans="1:5" ht="12.75">
      <c r="A111" t="s">
        <v>58</v>
      </c>
      <c r="E111" s="39" t="s">
        <v>5</v>
      </c>
    </row>
    <row r="112" spans="1:16" ht="12.75">
      <c r="A112" t="s">
        <v>50</v>
      </c>
      <c s="34" t="s">
        <v>565</v>
      </c>
      <c s="34" t="s">
        <v>3289</v>
      </c>
      <c s="35" t="s">
        <v>5</v>
      </c>
      <c s="6" t="s">
        <v>3290</v>
      </c>
      <c s="36" t="s">
        <v>768</v>
      </c>
      <c s="37">
        <v>2.391</v>
      </c>
      <c s="36">
        <v>0.55</v>
      </c>
      <c s="36">
        <f>ROUND(G112*H112,6)</f>
      </c>
      <c r="L112" s="38">
        <v>0</v>
      </c>
      <c s="32">
        <f>ROUND(ROUND(L112,2)*ROUND(G112,3),2)</f>
      </c>
      <c s="36" t="s">
        <v>761</v>
      </c>
      <c>
        <f>(M112*21)/100</f>
      </c>
      <c t="s">
        <v>28</v>
      </c>
    </row>
    <row r="113" spans="1:5" ht="12.75">
      <c r="A113" s="35" t="s">
        <v>56</v>
      </c>
      <c r="E113" s="39" t="s">
        <v>3290</v>
      </c>
    </row>
    <row r="114" spans="1:5" ht="25.5">
      <c r="A114" s="35" t="s">
        <v>57</v>
      </c>
      <c r="E114" s="40" t="s">
        <v>3291</v>
      </c>
    </row>
    <row r="115" spans="1:5" ht="12.75">
      <c r="A115" t="s">
        <v>58</v>
      </c>
      <c r="E115" s="39" t="s">
        <v>5</v>
      </c>
    </row>
    <row r="116" spans="1:16" ht="25.5">
      <c r="A116" t="s">
        <v>50</v>
      </c>
      <c s="34" t="s">
        <v>568</v>
      </c>
      <c s="34" t="s">
        <v>3292</v>
      </c>
      <c s="35" t="s">
        <v>5</v>
      </c>
      <c s="6" t="s">
        <v>3293</v>
      </c>
      <c s="36" t="s">
        <v>768</v>
      </c>
      <c s="37">
        <v>54.714</v>
      </c>
      <c s="36">
        <v>0.023368</v>
      </c>
      <c s="36">
        <f>ROUND(G116*H116,6)</f>
      </c>
      <c r="L116" s="38">
        <v>0</v>
      </c>
      <c s="32">
        <f>ROUND(ROUND(L116,2)*ROUND(G116,3),2)</f>
      </c>
      <c s="36" t="s">
        <v>761</v>
      </c>
      <c>
        <f>(M116*21)/100</f>
      </c>
      <c t="s">
        <v>28</v>
      </c>
    </row>
    <row r="117" spans="1:5" ht="25.5">
      <c r="A117" s="35" t="s">
        <v>56</v>
      </c>
      <c r="E117" s="39" t="s">
        <v>3293</v>
      </c>
    </row>
    <row r="118" spans="1:5" ht="51">
      <c r="A118" s="35" t="s">
        <v>57</v>
      </c>
      <c r="E118" s="40" t="s">
        <v>3294</v>
      </c>
    </row>
    <row r="119" spans="1:5" ht="12.75">
      <c r="A119" t="s">
        <v>58</v>
      </c>
      <c r="E119" s="39" t="s">
        <v>5</v>
      </c>
    </row>
    <row r="120" spans="1:16" ht="12.75">
      <c r="A120" t="s">
        <v>50</v>
      </c>
      <c s="34" t="s">
        <v>571</v>
      </c>
      <c s="34" t="s">
        <v>3295</v>
      </c>
      <c s="35" t="s">
        <v>5</v>
      </c>
      <c s="6" t="s">
        <v>3296</v>
      </c>
      <c s="36" t="s">
        <v>459</v>
      </c>
      <c s="37">
        <v>265.82</v>
      </c>
      <c s="36">
        <v>0</v>
      </c>
      <c s="36">
        <f>ROUND(G120*H120,6)</f>
      </c>
      <c r="L120" s="38">
        <v>0</v>
      </c>
      <c s="32">
        <f>ROUND(ROUND(L120,2)*ROUND(G120,3),2)</f>
      </c>
      <c s="36" t="s">
        <v>761</v>
      </c>
      <c>
        <f>(M120*21)/100</f>
      </c>
      <c t="s">
        <v>28</v>
      </c>
    </row>
    <row r="121" spans="1:5" ht="12.75">
      <c r="A121" s="35" t="s">
        <v>56</v>
      </c>
      <c r="E121" s="39" t="s">
        <v>3296</v>
      </c>
    </row>
    <row r="122" spans="1:5" ht="12.75">
      <c r="A122" s="35" t="s">
        <v>57</v>
      </c>
      <c r="E122" s="40" t="s">
        <v>3243</v>
      </c>
    </row>
    <row r="123" spans="1:5" ht="12.75">
      <c r="A123" t="s">
        <v>58</v>
      </c>
      <c r="E123" s="39" t="s">
        <v>5</v>
      </c>
    </row>
    <row r="124" spans="1:16" ht="12.75">
      <c r="A124" t="s">
        <v>50</v>
      </c>
      <c s="34" t="s">
        <v>574</v>
      </c>
      <c s="34" t="s">
        <v>3297</v>
      </c>
      <c s="35" t="s">
        <v>5</v>
      </c>
      <c s="6" t="s">
        <v>3298</v>
      </c>
      <c s="36" t="s">
        <v>768</v>
      </c>
      <c s="37">
        <v>7.018</v>
      </c>
      <c s="36">
        <v>0.55</v>
      </c>
      <c s="36">
        <f>ROUND(G124*H124,6)</f>
      </c>
      <c r="L124" s="38">
        <v>0</v>
      </c>
      <c s="32">
        <f>ROUND(ROUND(L124,2)*ROUND(G124,3),2)</f>
      </c>
      <c s="36" t="s">
        <v>761</v>
      </c>
      <c>
        <f>(M124*21)/100</f>
      </c>
      <c t="s">
        <v>28</v>
      </c>
    </row>
    <row r="125" spans="1:5" ht="12.75">
      <c r="A125" s="35" t="s">
        <v>56</v>
      </c>
      <c r="E125" s="39" t="s">
        <v>3298</v>
      </c>
    </row>
    <row r="126" spans="1:5" ht="12.75">
      <c r="A126" s="35" t="s">
        <v>57</v>
      </c>
      <c r="E126" s="40" t="s">
        <v>3299</v>
      </c>
    </row>
    <row r="127" spans="1:5" ht="12.75">
      <c r="A127" t="s">
        <v>58</v>
      </c>
      <c r="E127" s="39" t="s">
        <v>5</v>
      </c>
    </row>
    <row r="128" spans="1:16" ht="12.75">
      <c r="A128" t="s">
        <v>50</v>
      </c>
      <c s="34" t="s">
        <v>577</v>
      </c>
      <c s="34" t="s">
        <v>3300</v>
      </c>
      <c s="35" t="s">
        <v>5</v>
      </c>
      <c s="6" t="s">
        <v>3301</v>
      </c>
      <c s="36" t="s">
        <v>768</v>
      </c>
      <c s="37">
        <v>7.018</v>
      </c>
      <c s="36">
        <v>0.002808</v>
      </c>
      <c s="36">
        <f>ROUND(G128*H128,6)</f>
      </c>
      <c r="L128" s="38">
        <v>0</v>
      </c>
      <c s="32">
        <f>ROUND(ROUND(L128,2)*ROUND(G128,3),2)</f>
      </c>
      <c s="36" t="s">
        <v>761</v>
      </c>
      <c>
        <f>(M128*21)/100</f>
      </c>
      <c t="s">
        <v>28</v>
      </c>
    </row>
    <row r="129" spans="1:5" ht="12.75">
      <c r="A129" s="35" t="s">
        <v>56</v>
      </c>
      <c r="E129" s="39" t="s">
        <v>3301</v>
      </c>
    </row>
    <row r="130" spans="1:5" ht="12.75">
      <c r="A130" s="35" t="s">
        <v>57</v>
      </c>
      <c r="E130" s="40" t="s">
        <v>5</v>
      </c>
    </row>
    <row r="131" spans="1:5" ht="12.75">
      <c r="A131" t="s">
        <v>58</v>
      </c>
      <c r="E131" s="39" t="s">
        <v>5</v>
      </c>
    </row>
    <row r="132" spans="1:16" ht="25.5">
      <c r="A132" t="s">
        <v>50</v>
      </c>
      <c s="34" t="s">
        <v>580</v>
      </c>
      <c s="34" t="s">
        <v>1521</v>
      </c>
      <c s="35" t="s">
        <v>5</v>
      </c>
      <c s="6" t="s">
        <v>1522</v>
      </c>
      <c s="36" t="s">
        <v>777</v>
      </c>
      <c s="37">
        <v>35.474</v>
      </c>
      <c s="36">
        <v>0</v>
      </c>
      <c s="36">
        <f>ROUND(G132*H132,6)</f>
      </c>
      <c r="L132" s="38">
        <v>0</v>
      </c>
      <c s="32">
        <f>ROUND(ROUND(L132,2)*ROUND(G132,3),2)</f>
      </c>
      <c s="36" t="s">
        <v>761</v>
      </c>
      <c>
        <f>(M132*21)/100</f>
      </c>
      <c t="s">
        <v>28</v>
      </c>
    </row>
    <row r="133" spans="1:5" ht="25.5">
      <c r="A133" s="35" t="s">
        <v>56</v>
      </c>
      <c r="E133" s="39" t="s">
        <v>1522</v>
      </c>
    </row>
    <row r="134" spans="1:5" ht="12.75">
      <c r="A134" s="35" t="s">
        <v>57</v>
      </c>
      <c r="E134" s="40" t="s">
        <v>5</v>
      </c>
    </row>
    <row r="135" spans="1:5" ht="12.75">
      <c r="A135" t="s">
        <v>58</v>
      </c>
      <c r="E135" s="39" t="s">
        <v>5</v>
      </c>
    </row>
    <row r="136" spans="1:13" ht="12.75">
      <c r="A136" t="s">
        <v>47</v>
      </c>
      <c r="C136" s="31" t="s">
        <v>1523</v>
      </c>
      <c r="E136" s="33" t="s">
        <v>1524</v>
      </c>
      <c r="J136" s="32">
        <f>0</f>
      </c>
      <c s="32">
        <f>0</f>
      </c>
      <c s="32">
        <f>0+L137+L141+L145+L149+L153</f>
      </c>
      <c s="32">
        <f>0+M137+M141+M145+M149+M153</f>
      </c>
    </row>
    <row r="137" spans="1:16" ht="25.5">
      <c r="A137" t="s">
        <v>50</v>
      </c>
      <c s="34" t="s">
        <v>583</v>
      </c>
      <c s="34" t="s">
        <v>3302</v>
      </c>
      <c s="35" t="s">
        <v>5</v>
      </c>
      <c s="6" t="s">
        <v>3303</v>
      </c>
      <c s="36" t="s">
        <v>68</v>
      </c>
      <c s="37">
        <v>105.806</v>
      </c>
      <c s="36">
        <v>0</v>
      </c>
      <c s="36">
        <f>ROUND(G137*H137,6)</f>
      </c>
      <c r="L137" s="38">
        <v>0</v>
      </c>
      <c s="32">
        <f>ROUND(ROUND(L137,2)*ROUND(G137,3),2)</f>
      </c>
      <c s="36" t="s">
        <v>1435</v>
      </c>
      <c>
        <f>(M137*21)/100</f>
      </c>
      <c t="s">
        <v>28</v>
      </c>
    </row>
    <row r="138" spans="1:5" ht="25.5">
      <c r="A138" s="35" t="s">
        <v>56</v>
      </c>
      <c r="E138" s="39" t="s">
        <v>3304</v>
      </c>
    </row>
    <row r="139" spans="1:5" ht="178.5">
      <c r="A139" s="35" t="s">
        <v>57</v>
      </c>
      <c r="E139" s="40" t="s">
        <v>3305</v>
      </c>
    </row>
    <row r="140" spans="1:5" ht="140.25">
      <c r="A140" t="s">
        <v>58</v>
      </c>
      <c r="E140" s="39" t="s">
        <v>3306</v>
      </c>
    </row>
    <row r="141" spans="1:16" ht="12.75">
      <c r="A141" t="s">
        <v>50</v>
      </c>
      <c s="34" t="s">
        <v>586</v>
      </c>
      <c s="34" t="s">
        <v>3307</v>
      </c>
      <c s="35" t="s">
        <v>5</v>
      </c>
      <c s="6" t="s">
        <v>3308</v>
      </c>
      <c s="36" t="s">
        <v>68</v>
      </c>
      <c s="37">
        <v>105.806</v>
      </c>
      <c s="36">
        <v>0.01</v>
      </c>
      <c s="36">
        <f>ROUND(G141*H141,6)</f>
      </c>
      <c r="L141" s="38">
        <v>0</v>
      </c>
      <c s="32">
        <f>ROUND(ROUND(L141,2)*ROUND(G141,3),2)</f>
      </c>
      <c s="36" t="s">
        <v>1435</v>
      </c>
      <c>
        <f>(M141*21)/100</f>
      </c>
      <c t="s">
        <v>28</v>
      </c>
    </row>
    <row r="142" spans="1:5" ht="12.75">
      <c r="A142" s="35" t="s">
        <v>56</v>
      </c>
      <c r="E142" s="39" t="s">
        <v>3308</v>
      </c>
    </row>
    <row r="143" spans="1:5" ht="12.75">
      <c r="A143" s="35" t="s">
        <v>57</v>
      </c>
      <c r="E143" s="40" t="s">
        <v>5</v>
      </c>
    </row>
    <row r="144" spans="1:5" ht="12.75">
      <c r="A144" t="s">
        <v>58</v>
      </c>
      <c r="E144" s="39" t="s">
        <v>5</v>
      </c>
    </row>
    <row r="145" spans="1:16" ht="25.5">
      <c r="A145" t="s">
        <v>50</v>
      </c>
      <c s="34" t="s">
        <v>588</v>
      </c>
      <c s="34" t="s">
        <v>3309</v>
      </c>
      <c s="35" t="s">
        <v>5</v>
      </c>
      <c s="6" t="s">
        <v>3310</v>
      </c>
      <c s="36" t="s">
        <v>68</v>
      </c>
      <c s="37">
        <v>332.747</v>
      </c>
      <c s="36">
        <v>0</v>
      </c>
      <c s="36">
        <f>ROUND(G145*H145,6)</f>
      </c>
      <c r="L145" s="38">
        <v>0</v>
      </c>
      <c s="32">
        <f>ROUND(ROUND(L145,2)*ROUND(G145,3),2)</f>
      </c>
      <c s="36" t="s">
        <v>1435</v>
      </c>
      <c>
        <f>(M145*21)/100</f>
      </c>
      <c t="s">
        <v>28</v>
      </c>
    </row>
    <row r="146" spans="1:5" ht="38.25">
      <c r="A146" s="35" t="s">
        <v>56</v>
      </c>
      <c r="E146" s="39" t="s">
        <v>3311</v>
      </c>
    </row>
    <row r="147" spans="1:5" ht="51">
      <c r="A147" s="35" t="s">
        <v>57</v>
      </c>
      <c r="E147" s="42" t="s">
        <v>3312</v>
      </c>
    </row>
    <row r="148" spans="1:5" ht="140.25">
      <c r="A148" t="s">
        <v>58</v>
      </c>
      <c r="E148" s="39" t="s">
        <v>3306</v>
      </c>
    </row>
    <row r="149" spans="1:16" ht="12.75">
      <c r="A149" t="s">
        <v>50</v>
      </c>
      <c s="34" t="s">
        <v>591</v>
      </c>
      <c s="34" t="s">
        <v>3313</v>
      </c>
      <c s="35" t="s">
        <v>5</v>
      </c>
      <c s="6" t="s">
        <v>3314</v>
      </c>
      <c s="36" t="s">
        <v>68</v>
      </c>
      <c s="37">
        <v>332.747</v>
      </c>
      <c s="36">
        <v>0.022</v>
      </c>
      <c s="36">
        <f>ROUND(G149*H149,6)</f>
      </c>
      <c r="L149" s="38">
        <v>0</v>
      </c>
      <c s="32">
        <f>ROUND(ROUND(L149,2)*ROUND(G149,3),2)</f>
      </c>
      <c s="36" t="s">
        <v>1435</v>
      </c>
      <c>
        <f>(M149*21)/100</f>
      </c>
      <c t="s">
        <v>28</v>
      </c>
    </row>
    <row r="150" spans="1:5" ht="12.75">
      <c r="A150" s="35" t="s">
        <v>56</v>
      </c>
      <c r="E150" s="39" t="s">
        <v>3314</v>
      </c>
    </row>
    <row r="151" spans="1:5" ht="12.75">
      <c r="A151" s="35" t="s">
        <v>57</v>
      </c>
      <c r="E151" s="40" t="s">
        <v>5</v>
      </c>
    </row>
    <row r="152" spans="1:5" ht="12.75">
      <c r="A152" t="s">
        <v>58</v>
      </c>
      <c r="E152" s="39" t="s">
        <v>5</v>
      </c>
    </row>
    <row r="153" spans="1:16" ht="12.75">
      <c r="A153" t="s">
        <v>50</v>
      </c>
      <c s="34" t="s">
        <v>595</v>
      </c>
      <c s="34" t="s">
        <v>3315</v>
      </c>
      <c s="35" t="s">
        <v>5</v>
      </c>
      <c s="6" t="s">
        <v>3316</v>
      </c>
      <c s="36" t="s">
        <v>777</v>
      </c>
      <c s="37">
        <v>8.378</v>
      </c>
      <c s="36">
        <v>0</v>
      </c>
      <c s="36">
        <f>ROUND(G153*H153,6)</f>
      </c>
      <c r="L153" s="38">
        <v>0</v>
      </c>
      <c s="32">
        <f>ROUND(ROUND(L153,2)*ROUND(G153,3),2)</f>
      </c>
      <c s="36" t="s">
        <v>1435</v>
      </c>
      <c>
        <f>(M153*21)/100</f>
      </c>
      <c t="s">
        <v>28</v>
      </c>
    </row>
    <row r="154" spans="1:5" ht="25.5">
      <c r="A154" s="35" t="s">
        <v>56</v>
      </c>
      <c r="E154" s="39" t="s">
        <v>3317</v>
      </c>
    </row>
    <row r="155" spans="1:5" ht="12.75">
      <c r="A155" s="35" t="s">
        <v>57</v>
      </c>
      <c r="E155" s="40" t="s">
        <v>5</v>
      </c>
    </row>
    <row r="156" spans="1:5" ht="127.5">
      <c r="A156" t="s">
        <v>58</v>
      </c>
      <c r="E156" s="39" t="s">
        <v>3318</v>
      </c>
    </row>
    <row r="157" spans="1:13" ht="12.75">
      <c r="A157" t="s">
        <v>47</v>
      </c>
      <c r="C157" s="31" t="s">
        <v>3076</v>
      </c>
      <c r="E157" s="33" t="s">
        <v>3077</v>
      </c>
      <c r="J157" s="32">
        <f>0</f>
      </c>
      <c s="32">
        <f>0</f>
      </c>
      <c s="32">
        <f>0+L158+L162+L166+L170+L174+L178+L182</f>
      </c>
      <c s="32">
        <f>0+M158+M162+M166+M170+M174+M178+M182</f>
      </c>
    </row>
    <row r="158" spans="1:16" ht="12.75">
      <c r="A158" t="s">
        <v>50</v>
      </c>
      <c s="34" t="s">
        <v>598</v>
      </c>
      <c s="34" t="s">
        <v>3319</v>
      </c>
      <c s="35" t="s">
        <v>5</v>
      </c>
      <c s="6" t="s">
        <v>3320</v>
      </c>
      <c s="36" t="s">
        <v>459</v>
      </c>
      <c s="37">
        <v>918.2</v>
      </c>
      <c s="36">
        <v>0.000575</v>
      </c>
      <c s="36">
        <f>ROUND(G158*H158,6)</f>
      </c>
      <c r="L158" s="38">
        <v>0</v>
      </c>
      <c s="32">
        <f>ROUND(ROUND(L158,2)*ROUND(G158,3),2)</f>
      </c>
      <c s="36" t="s">
        <v>761</v>
      </c>
      <c>
        <f>(M158*21)/100</f>
      </c>
      <c t="s">
        <v>28</v>
      </c>
    </row>
    <row r="159" spans="1:5" ht="12.75">
      <c r="A159" s="35" t="s">
        <v>56</v>
      </c>
      <c r="E159" s="39" t="s">
        <v>3320</v>
      </c>
    </row>
    <row r="160" spans="1:5" ht="12.75">
      <c r="A160" s="35" t="s">
        <v>57</v>
      </c>
      <c r="E160" s="40" t="s">
        <v>3255</v>
      </c>
    </row>
    <row r="161" spans="1:5" ht="12.75">
      <c r="A161" t="s">
        <v>58</v>
      </c>
      <c r="E161" s="39" t="s">
        <v>5</v>
      </c>
    </row>
    <row r="162" spans="1:16" ht="25.5">
      <c r="A162" t="s">
        <v>50</v>
      </c>
      <c s="34" t="s">
        <v>601</v>
      </c>
      <c s="34" t="s">
        <v>3321</v>
      </c>
      <c s="35" t="s">
        <v>5</v>
      </c>
      <c s="6" t="s">
        <v>3322</v>
      </c>
      <c s="36" t="s">
        <v>459</v>
      </c>
      <c s="37">
        <v>918.2</v>
      </c>
      <c s="36">
        <v>0.006606</v>
      </c>
      <c s="36">
        <f>ROUND(G162*H162,6)</f>
      </c>
      <c r="L162" s="38">
        <v>0</v>
      </c>
      <c s="32">
        <f>ROUND(ROUND(L162,2)*ROUND(G162,3),2)</f>
      </c>
      <c s="36" t="s">
        <v>761</v>
      </c>
      <c>
        <f>(M162*21)/100</f>
      </c>
      <c t="s">
        <v>28</v>
      </c>
    </row>
    <row r="163" spans="1:5" ht="38.25">
      <c r="A163" s="35" t="s">
        <v>56</v>
      </c>
      <c r="E163" s="39" t="s">
        <v>3323</v>
      </c>
    </row>
    <row r="164" spans="1:5" ht="12.75">
      <c r="A164" s="35" t="s">
        <v>57</v>
      </c>
      <c r="E164" s="40" t="s">
        <v>3255</v>
      </c>
    </row>
    <row r="165" spans="1:5" ht="12.75">
      <c r="A165" t="s">
        <v>58</v>
      </c>
      <c r="E165" s="39" t="s">
        <v>5</v>
      </c>
    </row>
    <row r="166" spans="1:16" ht="25.5">
      <c r="A166" t="s">
        <v>50</v>
      </c>
      <c s="34" t="s">
        <v>604</v>
      </c>
      <c s="34" t="s">
        <v>3324</v>
      </c>
      <c s="35" t="s">
        <v>5</v>
      </c>
      <c s="6" t="s">
        <v>3325</v>
      </c>
      <c s="36" t="s">
        <v>68</v>
      </c>
      <c s="37">
        <v>53</v>
      </c>
      <c s="36">
        <v>0.002201</v>
      </c>
      <c s="36">
        <f>ROUND(G166*H166,6)</f>
      </c>
      <c r="L166" s="38">
        <v>0</v>
      </c>
      <c s="32">
        <f>ROUND(ROUND(L166,2)*ROUND(G166,3),2)</f>
      </c>
      <c s="36" t="s">
        <v>761</v>
      </c>
      <c>
        <f>(M166*21)/100</f>
      </c>
      <c t="s">
        <v>28</v>
      </c>
    </row>
    <row r="167" spans="1:5" ht="25.5">
      <c r="A167" s="35" t="s">
        <v>56</v>
      </c>
      <c r="E167" s="39" t="s">
        <v>3325</v>
      </c>
    </row>
    <row r="168" spans="1:5" ht="12.75">
      <c r="A168" s="35" t="s">
        <v>57</v>
      </c>
      <c r="E168" s="40" t="s">
        <v>3326</v>
      </c>
    </row>
    <row r="169" spans="1:5" ht="12.75">
      <c r="A169" t="s">
        <v>58</v>
      </c>
      <c r="E169" s="39" t="s">
        <v>5</v>
      </c>
    </row>
    <row r="170" spans="1:16" ht="25.5">
      <c r="A170" t="s">
        <v>50</v>
      </c>
      <c s="34" t="s">
        <v>607</v>
      </c>
      <c s="34" t="s">
        <v>3327</v>
      </c>
      <c s="35" t="s">
        <v>5</v>
      </c>
      <c s="6" t="s">
        <v>3328</v>
      </c>
      <c s="36" t="s">
        <v>68</v>
      </c>
      <c s="37">
        <v>134</v>
      </c>
      <c s="36">
        <v>0.001689</v>
      </c>
      <c s="36">
        <f>ROUND(G170*H170,6)</f>
      </c>
      <c r="L170" s="38">
        <v>0</v>
      </c>
      <c s="32">
        <f>ROUND(ROUND(L170,2)*ROUND(G170,3),2)</f>
      </c>
      <c s="36" t="s">
        <v>761</v>
      </c>
      <c>
        <f>(M170*21)/100</f>
      </c>
      <c t="s">
        <v>28</v>
      </c>
    </row>
    <row r="171" spans="1:5" ht="25.5">
      <c r="A171" s="35" t="s">
        <v>56</v>
      </c>
      <c r="E171" s="39" t="s">
        <v>3328</v>
      </c>
    </row>
    <row r="172" spans="1:5" ht="38.25">
      <c r="A172" s="35" t="s">
        <v>57</v>
      </c>
      <c r="E172" s="40" t="s">
        <v>3329</v>
      </c>
    </row>
    <row r="173" spans="1:5" ht="12.75">
      <c r="A173" t="s">
        <v>58</v>
      </c>
      <c r="E173" s="39" t="s">
        <v>5</v>
      </c>
    </row>
    <row r="174" spans="1:16" ht="25.5">
      <c r="A174" t="s">
        <v>50</v>
      </c>
      <c s="34" t="s">
        <v>610</v>
      </c>
      <c s="34" t="s">
        <v>3330</v>
      </c>
      <c s="35" t="s">
        <v>5</v>
      </c>
      <c s="6" t="s">
        <v>3331</v>
      </c>
      <c s="36" t="s">
        <v>54</v>
      </c>
      <c s="37">
        <v>8</v>
      </c>
      <c s="36">
        <v>0.000362</v>
      </c>
      <c s="36">
        <f>ROUND(G174*H174,6)</f>
      </c>
      <c r="L174" s="38">
        <v>0</v>
      </c>
      <c s="32">
        <f>ROUND(ROUND(L174,2)*ROUND(G174,3),2)</f>
      </c>
      <c s="36" t="s">
        <v>761</v>
      </c>
      <c>
        <f>(M174*21)/100</f>
      </c>
      <c t="s">
        <v>28</v>
      </c>
    </row>
    <row r="175" spans="1:5" ht="25.5">
      <c r="A175" s="35" t="s">
        <v>56</v>
      </c>
      <c r="E175" s="39" t="s">
        <v>3331</v>
      </c>
    </row>
    <row r="176" spans="1:5" ht="12.75">
      <c r="A176" s="35" t="s">
        <v>57</v>
      </c>
      <c r="E176" s="40" t="s">
        <v>5</v>
      </c>
    </row>
    <row r="177" spans="1:5" ht="12.75">
      <c r="A177" t="s">
        <v>58</v>
      </c>
      <c r="E177" s="39" t="s">
        <v>5</v>
      </c>
    </row>
    <row r="178" spans="1:16" ht="25.5">
      <c r="A178" t="s">
        <v>50</v>
      </c>
      <c s="34" t="s">
        <v>612</v>
      </c>
      <c s="34" t="s">
        <v>3332</v>
      </c>
      <c s="35" t="s">
        <v>5</v>
      </c>
      <c s="6" t="s">
        <v>3333</v>
      </c>
      <c s="36" t="s">
        <v>68</v>
      </c>
      <c s="37">
        <v>64</v>
      </c>
      <c s="36">
        <v>0.002105</v>
      </c>
      <c s="36">
        <f>ROUND(G178*H178,6)</f>
      </c>
      <c r="L178" s="38">
        <v>0</v>
      </c>
      <c s="32">
        <f>ROUND(ROUND(L178,2)*ROUND(G178,3),2)</f>
      </c>
      <c s="36" t="s">
        <v>761</v>
      </c>
      <c>
        <f>(M178*21)/100</f>
      </c>
      <c t="s">
        <v>28</v>
      </c>
    </row>
    <row r="179" spans="1:5" ht="25.5">
      <c r="A179" s="35" t="s">
        <v>56</v>
      </c>
      <c r="E179" s="39" t="s">
        <v>3333</v>
      </c>
    </row>
    <row r="180" spans="1:5" ht="12.75">
      <c r="A180" s="35" t="s">
        <v>57</v>
      </c>
      <c r="E180" s="40" t="s">
        <v>3334</v>
      </c>
    </row>
    <row r="181" spans="1:5" ht="12.75">
      <c r="A181" t="s">
        <v>58</v>
      </c>
      <c r="E181" s="39" t="s">
        <v>5</v>
      </c>
    </row>
    <row r="182" spans="1:16" ht="25.5">
      <c r="A182" t="s">
        <v>50</v>
      </c>
      <c s="34" t="s">
        <v>617</v>
      </c>
      <c s="34" t="s">
        <v>3085</v>
      </c>
      <c s="35" t="s">
        <v>5</v>
      </c>
      <c s="6" t="s">
        <v>3086</v>
      </c>
      <c s="36" t="s">
        <v>777</v>
      </c>
      <c s="37">
        <v>7.075</v>
      </c>
      <c s="36">
        <v>0</v>
      </c>
      <c s="36">
        <f>ROUND(G182*H182,6)</f>
      </c>
      <c r="L182" s="38">
        <v>0</v>
      </c>
      <c s="32">
        <f>ROUND(ROUND(L182,2)*ROUND(G182,3),2)</f>
      </c>
      <c s="36" t="s">
        <v>761</v>
      </c>
      <c>
        <f>(M182*21)/100</f>
      </c>
      <c t="s">
        <v>28</v>
      </c>
    </row>
    <row r="183" spans="1:5" ht="25.5">
      <c r="A183" s="35" t="s">
        <v>56</v>
      </c>
      <c r="E183" s="39" t="s">
        <v>3086</v>
      </c>
    </row>
    <row r="184" spans="1:5" ht="12.75">
      <c r="A184" s="35" t="s">
        <v>57</v>
      </c>
      <c r="E184" s="40" t="s">
        <v>5</v>
      </c>
    </row>
    <row r="185" spans="1:5" ht="12.75">
      <c r="A185" t="s">
        <v>58</v>
      </c>
      <c r="E185" s="39" t="s">
        <v>5</v>
      </c>
    </row>
    <row r="186" spans="1:13" ht="12.75">
      <c r="A186" t="s">
        <v>47</v>
      </c>
      <c r="C186" s="31" t="s">
        <v>3335</v>
      </c>
      <c r="E186" s="33" t="s">
        <v>3336</v>
      </c>
      <c r="J186" s="32">
        <f>0</f>
      </c>
      <c s="32">
        <f>0</f>
      </c>
      <c s="32">
        <f>0+L187+L191</f>
      </c>
      <c s="32">
        <f>0+M187+M191</f>
      </c>
    </row>
    <row r="187" spans="1:16" ht="12.75">
      <c r="A187" t="s">
        <v>50</v>
      </c>
      <c s="34" t="s">
        <v>620</v>
      </c>
      <c s="34" t="s">
        <v>3337</v>
      </c>
      <c s="35" t="s">
        <v>5</v>
      </c>
      <c s="6" t="s">
        <v>3338</v>
      </c>
      <c s="36" t="s">
        <v>459</v>
      </c>
      <c s="37">
        <v>1055.93</v>
      </c>
      <c s="36">
        <v>0.00014</v>
      </c>
      <c s="36">
        <f>ROUND(G187*H187,6)</f>
      </c>
      <c r="L187" s="38">
        <v>0</v>
      </c>
      <c s="32">
        <f>ROUND(ROUND(L187,2)*ROUND(G187,3),2)</f>
      </c>
      <c s="36" t="s">
        <v>761</v>
      </c>
      <c>
        <f>(M187*21)/100</f>
      </c>
      <c t="s">
        <v>28</v>
      </c>
    </row>
    <row r="188" spans="1:5" ht="12.75">
      <c r="A188" s="35" t="s">
        <v>56</v>
      </c>
      <c r="E188" s="39" t="s">
        <v>3338</v>
      </c>
    </row>
    <row r="189" spans="1:5" ht="12.75">
      <c r="A189" s="35" t="s">
        <v>57</v>
      </c>
      <c r="E189" s="40" t="s">
        <v>3339</v>
      </c>
    </row>
    <row r="190" spans="1:5" ht="12.75">
      <c r="A190" t="s">
        <v>58</v>
      </c>
      <c r="E190" s="39" t="s">
        <v>5</v>
      </c>
    </row>
    <row r="191" spans="1:16" ht="25.5">
      <c r="A191" t="s">
        <v>50</v>
      </c>
      <c s="34" t="s">
        <v>623</v>
      </c>
      <c s="34" t="s">
        <v>3340</v>
      </c>
      <c s="35" t="s">
        <v>5</v>
      </c>
      <c s="6" t="s">
        <v>3341</v>
      </c>
      <c s="36" t="s">
        <v>777</v>
      </c>
      <c s="37">
        <v>0.148</v>
      </c>
      <c s="36">
        <v>0</v>
      </c>
      <c s="36">
        <f>ROUND(G191*H191,6)</f>
      </c>
      <c r="L191" s="38">
        <v>0</v>
      </c>
      <c s="32">
        <f>ROUND(ROUND(L191,2)*ROUND(G191,3),2)</f>
      </c>
      <c s="36" t="s">
        <v>761</v>
      </c>
      <c>
        <f>(M191*21)/100</f>
      </c>
      <c t="s">
        <v>28</v>
      </c>
    </row>
    <row r="192" spans="1:5" ht="25.5">
      <c r="A192" s="35" t="s">
        <v>56</v>
      </c>
      <c r="E192" s="39" t="s">
        <v>3341</v>
      </c>
    </row>
    <row r="193" spans="1:5" ht="12.75">
      <c r="A193" s="35" t="s">
        <v>57</v>
      </c>
      <c r="E193" s="40" t="s">
        <v>5</v>
      </c>
    </row>
    <row r="194" spans="1:5" ht="12.75">
      <c r="A194" t="s">
        <v>58</v>
      </c>
      <c r="E194" s="39" t="s">
        <v>5</v>
      </c>
    </row>
    <row r="195" spans="1:13" ht="12.75">
      <c r="A195" t="s">
        <v>47</v>
      </c>
      <c r="C195" s="31" t="s">
        <v>1598</v>
      </c>
      <c r="E195" s="33" t="s">
        <v>1599</v>
      </c>
      <c r="J195" s="32">
        <f>0</f>
      </c>
      <c s="32">
        <f>0</f>
      </c>
      <c s="32">
        <f>0+L196+L200+L204+L208+L212+L216</f>
      </c>
      <c s="32">
        <f>0+M196+M200+M204+M208+M212+M216</f>
      </c>
    </row>
    <row r="196" spans="1:16" ht="38.25">
      <c r="A196" t="s">
        <v>50</v>
      </c>
      <c s="34" t="s">
        <v>626</v>
      </c>
      <c s="34" t="s">
        <v>3342</v>
      </c>
      <c s="35" t="s">
        <v>5</v>
      </c>
      <c s="6" t="s">
        <v>3343</v>
      </c>
      <c s="36" t="s">
        <v>54</v>
      </c>
      <c s="37">
        <v>13</v>
      </c>
      <c s="36">
        <v>0.000259</v>
      </c>
      <c s="36">
        <f>ROUND(G196*H196,6)</f>
      </c>
      <c r="L196" s="38">
        <v>0</v>
      </c>
      <c s="32">
        <f>ROUND(ROUND(L196,2)*ROUND(G196,3),2)</f>
      </c>
      <c s="36" t="s">
        <v>761</v>
      </c>
      <c>
        <f>(M196*21)/100</f>
      </c>
      <c t="s">
        <v>28</v>
      </c>
    </row>
    <row r="197" spans="1:5" ht="38.25">
      <c r="A197" s="35" t="s">
        <v>56</v>
      </c>
      <c r="E197" s="39" t="s">
        <v>3344</v>
      </c>
    </row>
    <row r="198" spans="1:5" ht="38.25">
      <c r="A198" s="35" t="s">
        <v>57</v>
      </c>
      <c r="E198" s="40" t="s">
        <v>3345</v>
      </c>
    </row>
    <row r="199" spans="1:5" ht="12.75">
      <c r="A199" t="s">
        <v>58</v>
      </c>
      <c r="E199" s="39" t="s">
        <v>5</v>
      </c>
    </row>
    <row r="200" spans="1:16" ht="25.5">
      <c r="A200" t="s">
        <v>50</v>
      </c>
      <c s="34" t="s">
        <v>629</v>
      </c>
      <c s="34" t="s">
        <v>3346</v>
      </c>
      <c s="35" t="s">
        <v>5</v>
      </c>
      <c s="6" t="s">
        <v>3347</v>
      </c>
      <c s="36" t="s">
        <v>54</v>
      </c>
      <c s="37">
        <v>12</v>
      </c>
      <c s="36">
        <v>0</v>
      </c>
      <c s="36">
        <f>ROUND(G200*H200,6)</f>
      </c>
      <c r="L200" s="38">
        <v>0</v>
      </c>
      <c s="32">
        <f>ROUND(ROUND(L200,2)*ROUND(G200,3),2)</f>
      </c>
      <c s="36" t="s">
        <v>761</v>
      </c>
      <c>
        <f>(M200*21)/100</f>
      </c>
      <c t="s">
        <v>28</v>
      </c>
    </row>
    <row r="201" spans="1:5" ht="25.5">
      <c r="A201" s="35" t="s">
        <v>56</v>
      </c>
      <c r="E201" s="39" t="s">
        <v>3347</v>
      </c>
    </row>
    <row r="202" spans="1:5" ht="12.75">
      <c r="A202" s="35" t="s">
        <v>57</v>
      </c>
      <c r="E202" s="40" t="s">
        <v>5</v>
      </c>
    </row>
    <row r="203" spans="1:5" ht="12.75">
      <c r="A203" t="s">
        <v>58</v>
      </c>
      <c r="E203" s="39" t="s">
        <v>5</v>
      </c>
    </row>
    <row r="204" spans="1:16" ht="12.75">
      <c r="A204" t="s">
        <v>50</v>
      </c>
      <c s="34" t="s">
        <v>632</v>
      </c>
      <c s="34" t="s">
        <v>3348</v>
      </c>
      <c s="35" t="s">
        <v>5</v>
      </c>
      <c s="6" t="s">
        <v>3349</v>
      </c>
      <c s="36" t="s">
        <v>54</v>
      </c>
      <c s="37">
        <v>12</v>
      </c>
      <c s="36">
        <v>0.00043</v>
      </c>
      <c s="36">
        <f>ROUND(G204*H204,6)</f>
      </c>
      <c r="L204" s="38">
        <v>0</v>
      </c>
      <c s="32">
        <f>ROUND(ROUND(L204,2)*ROUND(G204,3),2)</f>
      </c>
      <c s="36" t="s">
        <v>761</v>
      </c>
      <c>
        <f>(M204*21)/100</f>
      </c>
      <c t="s">
        <v>28</v>
      </c>
    </row>
    <row r="205" spans="1:5" ht="12.75">
      <c r="A205" s="35" t="s">
        <v>56</v>
      </c>
      <c r="E205" s="39" t="s">
        <v>3349</v>
      </c>
    </row>
    <row r="206" spans="1:5" ht="12.75">
      <c r="A206" s="35" t="s">
        <v>57</v>
      </c>
      <c r="E206" s="40" t="s">
        <v>5</v>
      </c>
    </row>
    <row r="207" spans="1:5" ht="12.75">
      <c r="A207" t="s">
        <v>58</v>
      </c>
      <c r="E207" s="39" t="s">
        <v>5</v>
      </c>
    </row>
    <row r="208" spans="1:16" ht="12.75">
      <c r="A208" t="s">
        <v>50</v>
      </c>
      <c s="34" t="s">
        <v>635</v>
      </c>
      <c s="34" t="s">
        <v>3350</v>
      </c>
      <c s="35" t="s">
        <v>5</v>
      </c>
      <c s="6" t="s">
        <v>3351</v>
      </c>
      <c s="36" t="s">
        <v>54</v>
      </c>
      <c s="37">
        <v>1</v>
      </c>
      <c s="36">
        <v>0.0035</v>
      </c>
      <c s="36">
        <f>ROUND(G208*H208,6)</f>
      </c>
      <c r="L208" s="38">
        <v>0</v>
      </c>
      <c s="32">
        <f>ROUND(ROUND(L208,2)*ROUND(G208,3),2)</f>
      </c>
      <c s="36" t="s">
        <v>761</v>
      </c>
      <c>
        <f>(M208*21)/100</f>
      </c>
      <c t="s">
        <v>28</v>
      </c>
    </row>
    <row r="209" spans="1:5" ht="12.75">
      <c r="A209" s="35" t="s">
        <v>56</v>
      </c>
      <c r="E209" s="39" t="s">
        <v>3351</v>
      </c>
    </row>
    <row r="210" spans="1:5" ht="12.75">
      <c r="A210" s="35" t="s">
        <v>57</v>
      </c>
      <c r="E210" s="40" t="s">
        <v>5</v>
      </c>
    </row>
    <row r="211" spans="1:5" ht="12.75">
      <c r="A211" t="s">
        <v>58</v>
      </c>
      <c r="E211" s="39" t="s">
        <v>5</v>
      </c>
    </row>
    <row r="212" spans="1:16" ht="12.75">
      <c r="A212" t="s">
        <v>50</v>
      </c>
      <c s="34" t="s">
        <v>638</v>
      </c>
      <c s="34" t="s">
        <v>3352</v>
      </c>
      <c s="35" t="s">
        <v>5</v>
      </c>
      <c s="6" t="s">
        <v>3353</v>
      </c>
      <c s="36" t="s">
        <v>54</v>
      </c>
      <c s="37">
        <v>1</v>
      </c>
      <c s="36">
        <v>0.0165</v>
      </c>
      <c s="36">
        <f>ROUND(G212*H212,6)</f>
      </c>
      <c r="L212" s="38">
        <v>0</v>
      </c>
      <c s="32">
        <f>ROUND(ROUND(L212,2)*ROUND(G212,3),2)</f>
      </c>
      <c s="36" t="s">
        <v>761</v>
      </c>
      <c>
        <f>(M212*21)/100</f>
      </c>
      <c t="s">
        <v>28</v>
      </c>
    </row>
    <row r="213" spans="1:5" ht="12.75">
      <c r="A213" s="35" t="s">
        <v>56</v>
      </c>
      <c r="E213" s="39" t="s">
        <v>3353</v>
      </c>
    </row>
    <row r="214" spans="1:5" ht="12.75">
      <c r="A214" s="35" t="s">
        <v>57</v>
      </c>
      <c r="E214" s="40" t="s">
        <v>3354</v>
      </c>
    </row>
    <row r="215" spans="1:5" ht="12.75">
      <c r="A215" t="s">
        <v>58</v>
      </c>
      <c r="E215" s="39" t="s">
        <v>5</v>
      </c>
    </row>
    <row r="216" spans="1:16" ht="25.5">
      <c r="A216" t="s">
        <v>50</v>
      </c>
      <c s="34" t="s">
        <v>641</v>
      </c>
      <c s="34" t="s">
        <v>1684</v>
      </c>
      <c s="35" t="s">
        <v>5</v>
      </c>
      <c s="6" t="s">
        <v>1685</v>
      </c>
      <c s="36" t="s">
        <v>777</v>
      </c>
      <c s="37">
        <v>0.029</v>
      </c>
      <c s="36">
        <v>0</v>
      </c>
      <c s="36">
        <f>ROUND(G216*H216,6)</f>
      </c>
      <c r="L216" s="38">
        <v>0</v>
      </c>
      <c s="32">
        <f>ROUND(ROUND(L216,2)*ROUND(G216,3),2)</f>
      </c>
      <c s="36" t="s">
        <v>761</v>
      </c>
      <c>
        <f>(M216*21)/100</f>
      </c>
      <c t="s">
        <v>28</v>
      </c>
    </row>
    <row r="217" spans="1:5" ht="25.5">
      <c r="A217" s="35" t="s">
        <v>56</v>
      </c>
      <c r="E217" s="39" t="s">
        <v>1685</v>
      </c>
    </row>
    <row r="218" spans="1:5" ht="12.75">
      <c r="A218" s="35" t="s">
        <v>57</v>
      </c>
      <c r="E218" s="40" t="s">
        <v>5</v>
      </c>
    </row>
    <row r="219" spans="1:5" ht="12.75">
      <c r="A219" t="s">
        <v>58</v>
      </c>
      <c r="E219" s="39" t="s">
        <v>5</v>
      </c>
    </row>
    <row r="220" spans="1:13" ht="12.75">
      <c r="A220" t="s">
        <v>47</v>
      </c>
      <c r="C220" s="31" t="s">
        <v>805</v>
      </c>
      <c r="E220" s="33" t="s">
        <v>806</v>
      </c>
      <c r="J220" s="32">
        <f>0</f>
      </c>
      <c s="32">
        <f>0</f>
      </c>
      <c s="32">
        <f>0+L221+L225+L229+L233+L237+L241+L245+L249+L253+L257</f>
      </c>
      <c s="32">
        <f>0+M221+M225+M229+M233+M237+M241+M245+M249+M253+M257</f>
      </c>
    </row>
    <row r="221" spans="1:16" ht="12.75">
      <c r="A221" t="s">
        <v>50</v>
      </c>
      <c s="34" t="s">
        <v>644</v>
      </c>
      <c s="34" t="s">
        <v>3355</v>
      </c>
      <c s="35" t="s">
        <v>5</v>
      </c>
      <c s="6" t="s">
        <v>3356</v>
      </c>
      <c s="36" t="s">
        <v>179</v>
      </c>
      <c s="37">
        <v>54.46</v>
      </c>
      <c s="36">
        <v>0.001</v>
      </c>
      <c s="36">
        <f>ROUND(G221*H221,6)</f>
      </c>
      <c r="L221" s="38">
        <v>0</v>
      </c>
      <c s="32">
        <f>ROUND(ROUND(L221,2)*ROUND(G221,3),2)</f>
      </c>
      <c s="36" t="s">
        <v>55</v>
      </c>
      <c>
        <f>(M221*21)/100</f>
      </c>
      <c t="s">
        <v>28</v>
      </c>
    </row>
    <row r="222" spans="1:5" ht="12.75">
      <c r="A222" s="35" t="s">
        <v>56</v>
      </c>
      <c r="E222" s="39" t="s">
        <v>3356</v>
      </c>
    </row>
    <row r="223" spans="1:5" ht="25.5">
      <c r="A223" s="35" t="s">
        <v>57</v>
      </c>
      <c r="E223" s="42" t="s">
        <v>3357</v>
      </c>
    </row>
    <row r="224" spans="1:5" ht="12.75">
      <c r="A224" t="s">
        <v>58</v>
      </c>
      <c r="E224" s="39" t="s">
        <v>5</v>
      </c>
    </row>
    <row r="225" spans="1:16" ht="12.75">
      <c r="A225" t="s">
        <v>50</v>
      </c>
      <c s="34" t="s">
        <v>647</v>
      </c>
      <c s="34" t="s">
        <v>3358</v>
      </c>
      <c s="35" t="s">
        <v>5</v>
      </c>
      <c s="6" t="s">
        <v>3359</v>
      </c>
      <c s="36" t="s">
        <v>179</v>
      </c>
      <c s="37">
        <v>2984.83</v>
      </c>
      <c s="36">
        <v>4.9E-05</v>
      </c>
      <c s="36">
        <f>ROUND(G225*H225,6)</f>
      </c>
      <c r="L225" s="38">
        <v>0</v>
      </c>
      <c s="32">
        <f>ROUND(ROUND(L225,2)*ROUND(G225,3),2)</f>
      </c>
      <c s="36" t="s">
        <v>761</v>
      </c>
      <c>
        <f>(M225*21)/100</f>
      </c>
      <c t="s">
        <v>28</v>
      </c>
    </row>
    <row r="226" spans="1:5" ht="12.75">
      <c r="A226" s="35" t="s">
        <v>56</v>
      </c>
      <c r="E226" s="39" t="s">
        <v>3359</v>
      </c>
    </row>
    <row r="227" spans="1:5" ht="76.5">
      <c r="A227" s="35" t="s">
        <v>57</v>
      </c>
      <c r="E227" s="42" t="s">
        <v>3360</v>
      </c>
    </row>
    <row r="228" spans="1:5" ht="12.75">
      <c r="A228" t="s">
        <v>58</v>
      </c>
      <c r="E228" s="39" t="s">
        <v>5</v>
      </c>
    </row>
    <row r="229" spans="1:16" ht="12.75">
      <c r="A229" t="s">
        <v>50</v>
      </c>
      <c s="34" t="s">
        <v>650</v>
      </c>
      <c s="34" t="s">
        <v>3361</v>
      </c>
      <c s="35" t="s">
        <v>5</v>
      </c>
      <c s="6" t="s">
        <v>3362</v>
      </c>
      <c s="36" t="s">
        <v>777</v>
      </c>
      <c s="37">
        <v>0.074</v>
      </c>
      <c s="36">
        <v>1</v>
      </c>
      <c s="36">
        <f>ROUND(G229*H229,6)</f>
      </c>
      <c r="L229" s="38">
        <v>0</v>
      </c>
      <c s="32">
        <f>ROUND(ROUND(L229,2)*ROUND(G229,3),2)</f>
      </c>
      <c s="36" t="s">
        <v>761</v>
      </c>
      <c>
        <f>(M229*21)/100</f>
      </c>
      <c t="s">
        <v>28</v>
      </c>
    </row>
    <row r="230" spans="1:5" ht="12.75">
      <c r="A230" s="35" t="s">
        <v>56</v>
      </c>
      <c r="E230" s="39" t="s">
        <v>3362</v>
      </c>
    </row>
    <row r="231" spans="1:5" ht="12.75">
      <c r="A231" s="35" t="s">
        <v>57</v>
      </c>
      <c r="E231" s="40" t="s">
        <v>3363</v>
      </c>
    </row>
    <row r="232" spans="1:5" ht="12.75">
      <c r="A232" t="s">
        <v>58</v>
      </c>
      <c r="E232" s="39" t="s">
        <v>5</v>
      </c>
    </row>
    <row r="233" spans="1:16" ht="12.75">
      <c r="A233" t="s">
        <v>50</v>
      </c>
      <c s="34" t="s">
        <v>653</v>
      </c>
      <c s="34" t="s">
        <v>3364</v>
      </c>
      <c s="35" t="s">
        <v>5</v>
      </c>
      <c s="6" t="s">
        <v>3365</v>
      </c>
      <c s="36" t="s">
        <v>777</v>
      </c>
      <c s="37">
        <v>2.575</v>
      </c>
      <c s="36">
        <v>1</v>
      </c>
      <c s="36">
        <f>ROUND(G233*H233,6)</f>
      </c>
      <c r="L233" s="38">
        <v>0</v>
      </c>
      <c s="32">
        <f>ROUND(ROUND(L233,2)*ROUND(G233,3),2)</f>
      </c>
      <c s="36" t="s">
        <v>761</v>
      </c>
      <c>
        <f>(M233*21)/100</f>
      </c>
      <c t="s">
        <v>28</v>
      </c>
    </row>
    <row r="234" spans="1:5" ht="12.75">
      <c r="A234" s="35" t="s">
        <v>56</v>
      </c>
      <c r="E234" s="39" t="s">
        <v>3365</v>
      </c>
    </row>
    <row r="235" spans="1:5" ht="38.25">
      <c r="A235" s="35" t="s">
        <v>57</v>
      </c>
      <c r="E235" s="40" t="s">
        <v>3366</v>
      </c>
    </row>
    <row r="236" spans="1:5" ht="12.75">
      <c r="A236" t="s">
        <v>58</v>
      </c>
      <c r="E236" s="39" t="s">
        <v>5</v>
      </c>
    </row>
    <row r="237" spans="1:16" ht="12.75">
      <c r="A237" t="s">
        <v>50</v>
      </c>
      <c s="34" t="s">
        <v>656</v>
      </c>
      <c s="34" t="s">
        <v>3367</v>
      </c>
      <c s="35" t="s">
        <v>5</v>
      </c>
      <c s="6" t="s">
        <v>3368</v>
      </c>
      <c s="36" t="s">
        <v>777</v>
      </c>
      <c s="37">
        <v>0.337</v>
      </c>
      <c s="36">
        <v>1</v>
      </c>
      <c s="36">
        <f>ROUND(G237*H237,6)</f>
      </c>
      <c r="L237" s="38">
        <v>0</v>
      </c>
      <c s="32">
        <f>ROUND(ROUND(L237,2)*ROUND(G237,3),2)</f>
      </c>
      <c s="36" t="s">
        <v>761</v>
      </c>
      <c>
        <f>(M237*21)/100</f>
      </c>
      <c t="s">
        <v>28</v>
      </c>
    </row>
    <row r="238" spans="1:5" ht="12.75">
      <c r="A238" s="35" t="s">
        <v>56</v>
      </c>
      <c r="E238" s="39" t="s">
        <v>3368</v>
      </c>
    </row>
    <row r="239" spans="1:5" ht="12.75">
      <c r="A239" s="35" t="s">
        <v>57</v>
      </c>
      <c r="E239" s="40" t="s">
        <v>3369</v>
      </c>
    </row>
    <row r="240" spans="1:5" ht="12.75">
      <c r="A240" t="s">
        <v>58</v>
      </c>
      <c r="E240" s="39" t="s">
        <v>5</v>
      </c>
    </row>
    <row r="241" spans="1:16" ht="25.5">
      <c r="A241" t="s">
        <v>50</v>
      </c>
      <c s="34" t="s">
        <v>659</v>
      </c>
      <c s="34" t="s">
        <v>3370</v>
      </c>
      <c s="35" t="s">
        <v>5</v>
      </c>
      <c s="6" t="s">
        <v>3371</v>
      </c>
      <c s="36" t="s">
        <v>54</v>
      </c>
      <c s="37">
        <v>1</v>
      </c>
      <c s="36">
        <v>0.012</v>
      </c>
      <c s="36">
        <f>ROUND(G241*H241,6)</f>
      </c>
      <c r="L241" s="38">
        <v>0</v>
      </c>
      <c s="32">
        <f>ROUND(ROUND(L241,2)*ROUND(G241,3),2)</f>
      </c>
      <c s="36" t="s">
        <v>55</v>
      </c>
      <c>
        <f>(M241*21)/100</f>
      </c>
      <c t="s">
        <v>28</v>
      </c>
    </row>
    <row r="242" spans="1:5" ht="38.25">
      <c r="A242" s="35" t="s">
        <v>56</v>
      </c>
      <c r="E242" s="39" t="s">
        <v>3372</v>
      </c>
    </row>
    <row r="243" spans="1:5" ht="12.75">
      <c r="A243" s="35" t="s">
        <v>57</v>
      </c>
      <c r="E243" s="40" t="s">
        <v>5</v>
      </c>
    </row>
    <row r="244" spans="1:5" ht="12.75">
      <c r="A244" t="s">
        <v>58</v>
      </c>
      <c r="E244" s="39" t="s">
        <v>5</v>
      </c>
    </row>
    <row r="245" spans="1:16" ht="25.5">
      <c r="A245" t="s">
        <v>50</v>
      </c>
      <c s="34" t="s">
        <v>662</v>
      </c>
      <c s="34" t="s">
        <v>3373</v>
      </c>
      <c s="35" t="s">
        <v>5</v>
      </c>
      <c s="6" t="s">
        <v>3374</v>
      </c>
      <c s="36" t="s">
        <v>54</v>
      </c>
      <c s="37">
        <v>2</v>
      </c>
      <c s="36">
        <v>0.007</v>
      </c>
      <c s="36">
        <f>ROUND(G245*H245,6)</f>
      </c>
      <c r="L245" s="38">
        <v>0</v>
      </c>
      <c s="32">
        <f>ROUND(ROUND(L245,2)*ROUND(G245,3),2)</f>
      </c>
      <c s="36" t="s">
        <v>55</v>
      </c>
      <c>
        <f>(M245*21)/100</f>
      </c>
      <c t="s">
        <v>28</v>
      </c>
    </row>
    <row r="246" spans="1:5" ht="38.25">
      <c r="A246" s="35" t="s">
        <v>56</v>
      </c>
      <c r="E246" s="39" t="s">
        <v>3375</v>
      </c>
    </row>
    <row r="247" spans="1:5" ht="12.75">
      <c r="A247" s="35" t="s">
        <v>57</v>
      </c>
      <c r="E247" s="40" t="s">
        <v>5</v>
      </c>
    </row>
    <row r="248" spans="1:5" ht="12.75">
      <c r="A248" t="s">
        <v>58</v>
      </c>
      <c r="E248" s="39" t="s">
        <v>5</v>
      </c>
    </row>
    <row r="249" spans="1:16" ht="25.5">
      <c r="A249" t="s">
        <v>50</v>
      </c>
      <c s="34" t="s">
        <v>667</v>
      </c>
      <c s="34" t="s">
        <v>3376</v>
      </c>
      <c s="35" t="s">
        <v>5</v>
      </c>
      <c s="6" t="s">
        <v>3377</v>
      </c>
      <c s="36" t="s">
        <v>68</v>
      </c>
      <c s="37">
        <v>52</v>
      </c>
      <c s="36">
        <v>0.008</v>
      </c>
      <c s="36">
        <f>ROUND(G249*H249,6)</f>
      </c>
      <c r="L249" s="38">
        <v>0</v>
      </c>
      <c s="32">
        <f>ROUND(ROUND(L249,2)*ROUND(G249,3),2)</f>
      </c>
      <c s="36" t="s">
        <v>55</v>
      </c>
      <c>
        <f>(M249*21)/100</f>
      </c>
      <c t="s">
        <v>28</v>
      </c>
    </row>
    <row r="250" spans="1:5" ht="38.25">
      <c r="A250" s="35" t="s">
        <v>56</v>
      </c>
      <c r="E250" s="39" t="s">
        <v>3378</v>
      </c>
    </row>
    <row r="251" spans="1:5" ht="12.75">
      <c r="A251" s="35" t="s">
        <v>57</v>
      </c>
      <c r="E251" s="40" t="s">
        <v>5</v>
      </c>
    </row>
    <row r="252" spans="1:5" ht="12.75">
      <c r="A252" t="s">
        <v>58</v>
      </c>
      <c r="E252" s="39" t="s">
        <v>5</v>
      </c>
    </row>
    <row r="253" spans="1:16" ht="25.5">
      <c r="A253" t="s">
        <v>50</v>
      </c>
      <c s="34" t="s">
        <v>670</v>
      </c>
      <c s="34" t="s">
        <v>3379</v>
      </c>
      <c s="35" t="s">
        <v>5</v>
      </c>
      <c s="6" t="s">
        <v>3380</v>
      </c>
      <c s="36" t="s">
        <v>54</v>
      </c>
      <c s="37">
        <v>1</v>
      </c>
      <c s="36">
        <v>0.015</v>
      </c>
      <c s="36">
        <f>ROUND(G253*H253,6)</f>
      </c>
      <c r="L253" s="38">
        <v>0</v>
      </c>
      <c s="32">
        <f>ROUND(ROUND(L253,2)*ROUND(G253,3),2)</f>
      </c>
      <c s="36" t="s">
        <v>55</v>
      </c>
      <c>
        <f>(M253*21)/100</f>
      </c>
      <c t="s">
        <v>28</v>
      </c>
    </row>
    <row r="254" spans="1:5" ht="25.5">
      <c r="A254" s="35" t="s">
        <v>56</v>
      </c>
      <c r="E254" s="39" t="s">
        <v>3381</v>
      </c>
    </row>
    <row r="255" spans="1:5" ht="12.75">
      <c r="A255" s="35" t="s">
        <v>57</v>
      </c>
      <c r="E255" s="40" t="s">
        <v>5</v>
      </c>
    </row>
    <row r="256" spans="1:5" ht="12.75">
      <c r="A256" t="s">
        <v>58</v>
      </c>
      <c r="E256" s="39" t="s">
        <v>5</v>
      </c>
    </row>
    <row r="257" spans="1:16" ht="25.5">
      <c r="A257" t="s">
        <v>50</v>
      </c>
      <c s="34" t="s">
        <v>673</v>
      </c>
      <c s="34" t="s">
        <v>810</v>
      </c>
      <c s="35" t="s">
        <v>5</v>
      </c>
      <c s="6" t="s">
        <v>811</v>
      </c>
      <c s="36" t="s">
        <v>777</v>
      </c>
      <c s="37">
        <v>3.645</v>
      </c>
      <c s="36">
        <v>0</v>
      </c>
      <c s="36">
        <f>ROUND(G257*H257,6)</f>
      </c>
      <c r="L257" s="38">
        <v>0</v>
      </c>
      <c s="32">
        <f>ROUND(ROUND(L257,2)*ROUND(G257,3),2)</f>
      </c>
      <c s="36" t="s">
        <v>761</v>
      </c>
      <c>
        <f>(M257*21)/100</f>
      </c>
      <c t="s">
        <v>28</v>
      </c>
    </row>
    <row r="258" spans="1:5" ht="25.5">
      <c r="A258" s="35" t="s">
        <v>56</v>
      </c>
      <c r="E258" s="39" t="s">
        <v>811</v>
      </c>
    </row>
    <row r="259" spans="1:5" ht="12.75">
      <c r="A259" s="35" t="s">
        <v>57</v>
      </c>
      <c r="E259" s="40" t="s">
        <v>5</v>
      </c>
    </row>
    <row r="260" spans="1:5" ht="12.75">
      <c r="A260" t="s">
        <v>58</v>
      </c>
      <c r="E260" s="39" t="s">
        <v>5</v>
      </c>
    </row>
    <row r="261" spans="1:13" ht="12.75">
      <c r="A261" t="s">
        <v>47</v>
      </c>
      <c r="C261" s="31" t="s">
        <v>1813</v>
      </c>
      <c r="E261" s="33" t="s">
        <v>1814</v>
      </c>
      <c r="J261" s="32">
        <f>0</f>
      </c>
      <c s="32">
        <f>0</f>
      </c>
      <c s="32">
        <f>0+L262+L266</f>
      </c>
      <c s="32">
        <f>0+M262+M266</f>
      </c>
    </row>
    <row r="262" spans="1:16" ht="12.75">
      <c r="A262" t="s">
        <v>50</v>
      </c>
      <c s="34" t="s">
        <v>676</v>
      </c>
      <c s="34" t="s">
        <v>3382</v>
      </c>
      <c s="35" t="s">
        <v>5</v>
      </c>
      <c s="6" t="s">
        <v>3383</v>
      </c>
      <c s="36" t="s">
        <v>459</v>
      </c>
      <c s="37">
        <v>280.499</v>
      </c>
      <c s="36">
        <v>7.5E-05</v>
      </c>
      <c s="36">
        <f>ROUND(G262*H262,6)</f>
      </c>
      <c r="L262" s="38">
        <v>0</v>
      </c>
      <c s="32">
        <f>ROUND(ROUND(L262,2)*ROUND(G262,3),2)</f>
      </c>
      <c s="36" t="s">
        <v>761</v>
      </c>
      <c>
        <f>(M262*21)/100</f>
      </c>
      <c t="s">
        <v>28</v>
      </c>
    </row>
    <row r="263" spans="1:5" ht="12.75">
      <c r="A263" s="35" t="s">
        <v>56</v>
      </c>
      <c r="E263" s="39" t="s">
        <v>3383</v>
      </c>
    </row>
    <row r="264" spans="1:5" ht="229.5">
      <c r="A264" s="35" t="s">
        <v>57</v>
      </c>
      <c r="E264" s="40" t="s">
        <v>3384</v>
      </c>
    </row>
    <row r="265" spans="1:5" ht="12.75">
      <c r="A265" t="s">
        <v>58</v>
      </c>
      <c r="E265" s="39" t="s">
        <v>5</v>
      </c>
    </row>
    <row r="266" spans="1:16" ht="25.5">
      <c r="A266" t="s">
        <v>50</v>
      </c>
      <c s="34" t="s">
        <v>679</v>
      </c>
      <c s="34" t="s">
        <v>3385</v>
      </c>
      <c s="35" t="s">
        <v>5</v>
      </c>
      <c s="6" t="s">
        <v>3386</v>
      </c>
      <c s="36" t="s">
        <v>459</v>
      </c>
      <c s="37">
        <v>500</v>
      </c>
      <c s="36">
        <v>0.00022</v>
      </c>
      <c s="36">
        <f>ROUND(G266*H266,6)</f>
      </c>
      <c r="L266" s="38">
        <v>0</v>
      </c>
      <c s="32">
        <f>ROUND(ROUND(L266,2)*ROUND(G266,3),2)</f>
      </c>
      <c s="36" t="s">
        <v>761</v>
      </c>
      <c>
        <f>(M266*21)/100</f>
      </c>
      <c t="s">
        <v>28</v>
      </c>
    </row>
    <row r="267" spans="1:5" ht="25.5">
      <c r="A267" s="35" t="s">
        <v>56</v>
      </c>
      <c r="E267" s="39" t="s">
        <v>3386</v>
      </c>
    </row>
    <row r="268" spans="1:5" ht="12.75">
      <c r="A268" s="35" t="s">
        <v>57</v>
      </c>
      <c r="E268" s="40" t="s">
        <v>5</v>
      </c>
    </row>
    <row r="269" spans="1:5" ht="12.75">
      <c r="A269" t="s">
        <v>58</v>
      </c>
      <c r="E269" s="39" t="s">
        <v>5</v>
      </c>
    </row>
    <row r="270" spans="1:13" ht="12.75">
      <c r="A270" t="s">
        <v>47</v>
      </c>
      <c r="C270" s="31" t="s">
        <v>3387</v>
      </c>
      <c r="E270" s="33" t="s">
        <v>3388</v>
      </c>
      <c r="J270" s="32">
        <f>0</f>
      </c>
      <c s="32">
        <f>0</f>
      </c>
      <c s="32">
        <f>0+L271+L275+L279</f>
      </c>
      <c s="32">
        <f>0+M271+M275+M279</f>
      </c>
    </row>
    <row r="271" spans="1:16" ht="12.75">
      <c r="A271" t="s">
        <v>50</v>
      </c>
      <c s="34" t="s">
        <v>682</v>
      </c>
      <c s="34" t="s">
        <v>3389</v>
      </c>
      <c s="35" t="s">
        <v>5</v>
      </c>
      <c s="6" t="s">
        <v>3390</v>
      </c>
      <c s="36" t="s">
        <v>459</v>
      </c>
      <c s="37">
        <v>95.741</v>
      </c>
      <c s="36">
        <v>0</v>
      </c>
      <c s="36">
        <f>ROUND(G271*H271,6)</f>
      </c>
      <c r="L271" s="38">
        <v>0</v>
      </c>
      <c s="32">
        <f>ROUND(ROUND(L271,2)*ROUND(G271,3),2)</f>
      </c>
      <c s="36" t="s">
        <v>761</v>
      </c>
      <c>
        <f>(M271*21)/100</f>
      </c>
      <c t="s">
        <v>28</v>
      </c>
    </row>
    <row r="272" spans="1:5" ht="12.75">
      <c r="A272" s="35" t="s">
        <v>56</v>
      </c>
      <c r="E272" s="39" t="s">
        <v>3390</v>
      </c>
    </row>
    <row r="273" spans="1:5" ht="102">
      <c r="A273" s="35" t="s">
        <v>57</v>
      </c>
      <c r="E273" s="42" t="s">
        <v>3391</v>
      </c>
    </row>
    <row r="274" spans="1:5" ht="12.75">
      <c r="A274" t="s">
        <v>58</v>
      </c>
      <c r="E274" s="39" t="s">
        <v>5</v>
      </c>
    </row>
    <row r="275" spans="1:16" ht="25.5">
      <c r="A275" t="s">
        <v>50</v>
      </c>
      <c s="34" t="s">
        <v>685</v>
      </c>
      <c s="34" t="s">
        <v>3392</v>
      </c>
      <c s="35" t="s">
        <v>5</v>
      </c>
      <c s="6" t="s">
        <v>3393</v>
      </c>
      <c s="36" t="s">
        <v>459</v>
      </c>
      <c s="37">
        <v>95.741</v>
      </c>
      <c s="36">
        <v>0.000526</v>
      </c>
      <c s="36">
        <f>ROUND(G275*H275,6)</f>
      </c>
      <c r="L275" s="38">
        <v>0</v>
      </c>
      <c s="32">
        <f>ROUND(ROUND(L275,2)*ROUND(G275,3),2)</f>
      </c>
      <c s="36" t="s">
        <v>761</v>
      </c>
      <c>
        <f>(M275*21)/100</f>
      </c>
      <c t="s">
        <v>28</v>
      </c>
    </row>
    <row r="276" spans="1:5" ht="25.5">
      <c r="A276" s="35" t="s">
        <v>56</v>
      </c>
      <c r="E276" s="39" t="s">
        <v>3393</v>
      </c>
    </row>
    <row r="277" spans="1:5" ht="12.75">
      <c r="A277" s="35" t="s">
        <v>57</v>
      </c>
      <c r="E277" s="40" t="s">
        <v>5</v>
      </c>
    </row>
    <row r="278" spans="1:5" ht="12.75">
      <c r="A278" t="s">
        <v>58</v>
      </c>
      <c r="E278" s="39" t="s">
        <v>5</v>
      </c>
    </row>
    <row r="279" spans="1:16" ht="25.5">
      <c r="A279" t="s">
        <v>50</v>
      </c>
      <c s="34" t="s">
        <v>688</v>
      </c>
      <c s="34" t="s">
        <v>3394</v>
      </c>
      <c s="35" t="s">
        <v>5</v>
      </c>
      <c s="6" t="s">
        <v>3395</v>
      </c>
      <c s="36" t="s">
        <v>459</v>
      </c>
      <c s="37">
        <v>95.741</v>
      </c>
      <c s="36">
        <v>0.0012</v>
      </c>
      <c s="36">
        <f>ROUND(G279*H279,6)</f>
      </c>
      <c r="L279" s="38">
        <v>0</v>
      </c>
      <c s="32">
        <f>ROUND(ROUND(L279,2)*ROUND(G279,3),2)</f>
      </c>
      <c s="36" t="s">
        <v>761</v>
      </c>
      <c>
        <f>(M279*21)/100</f>
      </c>
      <c t="s">
        <v>28</v>
      </c>
    </row>
    <row r="280" spans="1:5" ht="25.5">
      <c r="A280" s="35" t="s">
        <v>56</v>
      </c>
      <c r="E280" s="39" t="s">
        <v>3395</v>
      </c>
    </row>
    <row r="281" spans="1:5" ht="12.75">
      <c r="A281" s="35" t="s">
        <v>57</v>
      </c>
      <c r="E281" s="40" t="s">
        <v>5</v>
      </c>
    </row>
    <row r="282" spans="1:5" ht="12.75">
      <c r="A282" t="s">
        <v>58</v>
      </c>
      <c r="E282" s="39" t="s">
        <v>5</v>
      </c>
    </row>
    <row r="283" spans="1:13" ht="12.75">
      <c r="A283" t="s">
        <v>47</v>
      </c>
      <c r="C283" s="31" t="s">
        <v>1845</v>
      </c>
      <c r="E283" s="33" t="s">
        <v>1846</v>
      </c>
      <c r="J283" s="32">
        <f>0</f>
      </c>
      <c s="32">
        <f>0</f>
      </c>
      <c s="32">
        <f>0+L284+L288+L292+L296+L300+L304+L308+L312</f>
      </c>
      <c s="32">
        <f>0+M284+M288+M292+M296+M300+M304+M308+M312</f>
      </c>
    </row>
    <row r="284" spans="1:16" ht="12.75">
      <c r="A284" t="s">
        <v>50</v>
      </c>
      <c s="34" t="s">
        <v>691</v>
      </c>
      <c s="34" t="s">
        <v>3396</v>
      </c>
      <c s="35" t="s">
        <v>5</v>
      </c>
      <c s="6" t="s">
        <v>3397</v>
      </c>
      <c s="36" t="s">
        <v>54</v>
      </c>
      <c s="37">
        <v>4</v>
      </c>
      <c s="36">
        <v>0.0058</v>
      </c>
      <c s="36">
        <f>ROUND(G284*H284,6)</f>
      </c>
      <c r="L284" s="38">
        <v>0</v>
      </c>
      <c s="32">
        <f>ROUND(ROUND(L284,2)*ROUND(G284,3),2)</f>
      </c>
      <c s="36" t="s">
        <v>761</v>
      </c>
      <c>
        <f>(M284*21)/100</f>
      </c>
      <c t="s">
        <v>28</v>
      </c>
    </row>
    <row r="285" spans="1:5" ht="12.75">
      <c r="A285" s="35" t="s">
        <v>56</v>
      </c>
      <c r="E285" s="39" t="s">
        <v>3397</v>
      </c>
    </row>
    <row r="286" spans="1:5" ht="12.75">
      <c r="A286" s="35" t="s">
        <v>57</v>
      </c>
      <c r="E286" s="40" t="s">
        <v>5</v>
      </c>
    </row>
    <row r="287" spans="1:5" ht="12.75">
      <c r="A287" t="s">
        <v>58</v>
      </c>
      <c r="E287" s="39" t="s">
        <v>5</v>
      </c>
    </row>
    <row r="288" spans="1:16" ht="25.5">
      <c r="A288" t="s">
        <v>50</v>
      </c>
      <c s="34" t="s">
        <v>694</v>
      </c>
      <c s="34" t="s">
        <v>3398</v>
      </c>
      <c s="35" t="s">
        <v>5</v>
      </c>
      <c s="6" t="s">
        <v>3399</v>
      </c>
      <c s="36" t="s">
        <v>54</v>
      </c>
      <c s="37">
        <v>2</v>
      </c>
      <c s="36">
        <v>0.00326</v>
      </c>
      <c s="36">
        <f>ROUND(G288*H288,6)</f>
      </c>
      <c r="L288" s="38">
        <v>0</v>
      </c>
      <c s="32">
        <f>ROUND(ROUND(L288,2)*ROUND(G288,3),2)</f>
      </c>
      <c s="36" t="s">
        <v>761</v>
      </c>
      <c>
        <f>(M288*21)/100</f>
      </c>
      <c t="s">
        <v>28</v>
      </c>
    </row>
    <row r="289" spans="1:5" ht="25.5">
      <c r="A289" s="35" t="s">
        <v>56</v>
      </c>
      <c r="E289" s="39" t="s">
        <v>3399</v>
      </c>
    </row>
    <row r="290" spans="1:5" ht="12.75">
      <c r="A290" s="35" t="s">
        <v>57</v>
      </c>
      <c r="E290" s="40" t="s">
        <v>5</v>
      </c>
    </row>
    <row r="291" spans="1:5" ht="12.75">
      <c r="A291" t="s">
        <v>58</v>
      </c>
      <c r="E291" s="39" t="s">
        <v>5</v>
      </c>
    </row>
    <row r="292" spans="1:16" ht="12.75">
      <c r="A292" t="s">
        <v>50</v>
      </c>
      <c s="34" t="s">
        <v>698</v>
      </c>
      <c s="34" t="s">
        <v>3400</v>
      </c>
      <c s="35" t="s">
        <v>5</v>
      </c>
      <c s="6" t="s">
        <v>3401</v>
      </c>
      <c s="36" t="s">
        <v>54</v>
      </c>
      <c s="37">
        <v>2</v>
      </c>
      <c s="36">
        <v>0.00068</v>
      </c>
      <c s="36">
        <f>ROUND(G292*H292,6)</f>
      </c>
      <c r="L292" s="38">
        <v>0</v>
      </c>
      <c s="32">
        <f>ROUND(ROUND(L292,2)*ROUND(G292,3),2)</f>
      </c>
      <c s="36" t="s">
        <v>761</v>
      </c>
      <c>
        <f>(M292*21)/100</f>
      </c>
      <c t="s">
        <v>28</v>
      </c>
    </row>
    <row r="293" spans="1:5" ht="12.75">
      <c r="A293" s="35" t="s">
        <v>56</v>
      </c>
      <c r="E293" s="39" t="s">
        <v>3401</v>
      </c>
    </row>
    <row r="294" spans="1:5" ht="12.75">
      <c r="A294" s="35" t="s">
        <v>57</v>
      </c>
      <c r="E294" s="40" t="s">
        <v>5</v>
      </c>
    </row>
    <row r="295" spans="1:5" ht="12.75">
      <c r="A295" t="s">
        <v>58</v>
      </c>
      <c r="E295" s="39" t="s">
        <v>5</v>
      </c>
    </row>
    <row r="296" spans="1:16" ht="12.75">
      <c r="A296" t="s">
        <v>50</v>
      </c>
      <c s="34" t="s">
        <v>703</v>
      </c>
      <c s="34" t="s">
        <v>3402</v>
      </c>
      <c s="35" t="s">
        <v>5</v>
      </c>
      <c s="6" t="s">
        <v>3403</v>
      </c>
      <c s="36" t="s">
        <v>91</v>
      </c>
      <c s="37">
        <v>1</v>
      </c>
      <c s="36">
        <v>0.001124</v>
      </c>
      <c s="36">
        <f>ROUND(G296*H296,6)</f>
      </c>
      <c r="L296" s="38">
        <v>0</v>
      </c>
      <c s="32">
        <f>ROUND(ROUND(L296,2)*ROUND(G296,3),2)</f>
      </c>
      <c s="36" t="s">
        <v>761</v>
      </c>
      <c>
        <f>(M296*21)/100</f>
      </c>
      <c t="s">
        <v>28</v>
      </c>
    </row>
    <row r="297" spans="1:5" ht="12.75">
      <c r="A297" s="35" t="s">
        <v>56</v>
      </c>
      <c r="E297" s="39" t="s">
        <v>3403</v>
      </c>
    </row>
    <row r="298" spans="1:5" ht="12.75">
      <c r="A298" s="35" t="s">
        <v>57</v>
      </c>
      <c r="E298" s="40" t="s">
        <v>5</v>
      </c>
    </row>
    <row r="299" spans="1:5" ht="12.75">
      <c r="A299" t="s">
        <v>58</v>
      </c>
      <c r="E299" s="39" t="s">
        <v>5</v>
      </c>
    </row>
    <row r="300" spans="1:16" ht="12.75">
      <c r="A300" t="s">
        <v>50</v>
      </c>
      <c s="34" t="s">
        <v>706</v>
      </c>
      <c s="34" t="s">
        <v>1856</v>
      </c>
      <c s="35" t="s">
        <v>5</v>
      </c>
      <c s="6" t="s">
        <v>3404</v>
      </c>
      <c s="36" t="s">
        <v>54</v>
      </c>
      <c s="37">
        <v>1</v>
      </c>
      <c s="36">
        <v>0</v>
      </c>
      <c s="36">
        <f>ROUND(G300*H300,6)</f>
      </c>
      <c r="L300" s="38">
        <v>0</v>
      </c>
      <c s="32">
        <f>ROUND(ROUND(L300,2)*ROUND(G300,3),2)</f>
      </c>
      <c s="36" t="s">
        <v>55</v>
      </c>
      <c>
        <f>(M300*21)/100</f>
      </c>
      <c t="s">
        <v>28</v>
      </c>
    </row>
    <row r="301" spans="1:5" ht="12.75">
      <c r="A301" s="35" t="s">
        <v>56</v>
      </c>
      <c r="E301" s="39" t="s">
        <v>3404</v>
      </c>
    </row>
    <row r="302" spans="1:5" ht="12.75">
      <c r="A302" s="35" t="s">
        <v>57</v>
      </c>
      <c r="E302" s="40" t="s">
        <v>5</v>
      </c>
    </row>
    <row r="303" spans="1:5" ht="12.75">
      <c r="A303" t="s">
        <v>58</v>
      </c>
      <c r="E303" s="39" t="s">
        <v>5</v>
      </c>
    </row>
    <row r="304" spans="1:16" ht="12.75">
      <c r="A304" t="s">
        <v>50</v>
      </c>
      <c s="34" t="s">
        <v>709</v>
      </c>
      <c s="34" t="s">
        <v>3405</v>
      </c>
      <c s="35" t="s">
        <v>5</v>
      </c>
      <c s="6" t="s">
        <v>3406</v>
      </c>
      <c s="36" t="s">
        <v>1658</v>
      </c>
      <c s="37">
        <v>3</v>
      </c>
      <c s="36">
        <v>0.0006</v>
      </c>
      <c s="36">
        <f>ROUND(G304*H304,6)</f>
      </c>
      <c r="L304" s="38">
        <v>0</v>
      </c>
      <c s="32">
        <f>ROUND(ROUND(L304,2)*ROUND(G304,3),2)</f>
      </c>
      <c s="36" t="s">
        <v>761</v>
      </c>
      <c>
        <f>(M304*21)/100</f>
      </c>
      <c t="s">
        <v>28</v>
      </c>
    </row>
    <row r="305" spans="1:5" ht="12.75">
      <c r="A305" s="35" t="s">
        <v>56</v>
      </c>
      <c r="E305" s="39" t="s">
        <v>3406</v>
      </c>
    </row>
    <row r="306" spans="1:5" ht="12.75">
      <c r="A306" s="35" t="s">
        <v>57</v>
      </c>
      <c r="E306" s="40" t="s">
        <v>5</v>
      </c>
    </row>
    <row r="307" spans="1:5" ht="12.75">
      <c r="A307" t="s">
        <v>58</v>
      </c>
      <c r="E307" s="39" t="s">
        <v>5</v>
      </c>
    </row>
    <row r="308" spans="1:16" ht="25.5">
      <c r="A308" t="s">
        <v>50</v>
      </c>
      <c s="34" t="s">
        <v>712</v>
      </c>
      <c s="34" t="s">
        <v>3407</v>
      </c>
      <c s="35" t="s">
        <v>5</v>
      </c>
      <c s="6" t="s">
        <v>3408</v>
      </c>
      <c s="36" t="s">
        <v>68</v>
      </c>
      <c s="37">
        <v>18</v>
      </c>
      <c s="36">
        <v>0.00024</v>
      </c>
      <c s="36">
        <f>ROUND(G308*H308,6)</f>
      </c>
      <c r="L308" s="38">
        <v>0</v>
      </c>
      <c s="32">
        <f>ROUND(ROUND(L308,2)*ROUND(G308,3),2)</f>
      </c>
      <c s="36" t="s">
        <v>761</v>
      </c>
      <c>
        <f>(M308*21)/100</f>
      </c>
      <c t="s">
        <v>28</v>
      </c>
    </row>
    <row r="309" spans="1:5" ht="25.5">
      <c r="A309" s="35" t="s">
        <v>56</v>
      </c>
      <c r="E309" s="39" t="s">
        <v>3408</v>
      </c>
    </row>
    <row r="310" spans="1:5" ht="12.75">
      <c r="A310" s="35" t="s">
        <v>57</v>
      </c>
      <c r="E310" s="40" t="s">
        <v>5</v>
      </c>
    </row>
    <row r="311" spans="1:5" ht="12.75">
      <c r="A311" t="s">
        <v>58</v>
      </c>
      <c r="E311" s="39" t="s">
        <v>5</v>
      </c>
    </row>
    <row r="312" spans="1:16" ht="12.75">
      <c r="A312" t="s">
        <v>50</v>
      </c>
      <c s="34" t="s">
        <v>715</v>
      </c>
      <c s="34" t="s">
        <v>3409</v>
      </c>
      <c s="35" t="s">
        <v>5</v>
      </c>
      <c s="6" t="s">
        <v>3410</v>
      </c>
      <c s="36" t="s">
        <v>54</v>
      </c>
      <c s="37">
        <v>1</v>
      </c>
      <c s="36">
        <v>0</v>
      </c>
      <c s="36">
        <f>ROUND(G312*H312,6)</f>
      </c>
      <c r="L312" s="38">
        <v>0</v>
      </c>
      <c s="32">
        <f>ROUND(ROUND(L312,2)*ROUND(G312,3),2)</f>
      </c>
      <c s="36" t="s">
        <v>55</v>
      </c>
      <c>
        <f>(M312*21)/100</f>
      </c>
      <c t="s">
        <v>28</v>
      </c>
    </row>
    <row r="313" spans="1:5" ht="12.75">
      <c r="A313" s="35" t="s">
        <v>56</v>
      </c>
      <c r="E313" s="39" t="s">
        <v>3410</v>
      </c>
    </row>
    <row r="314" spans="1:5" ht="12.75">
      <c r="A314" s="35" t="s">
        <v>57</v>
      </c>
      <c r="E314" s="40" t="s">
        <v>5</v>
      </c>
    </row>
    <row r="315" spans="1:5" ht="12.75">
      <c r="A315" t="s">
        <v>58</v>
      </c>
      <c r="E315" s="39" t="s">
        <v>5</v>
      </c>
    </row>
    <row r="316" spans="1:13" ht="12.75">
      <c r="A316" t="s">
        <v>47</v>
      </c>
      <c r="C316" s="31" t="s">
        <v>110</v>
      </c>
      <c r="E316" s="33" t="s">
        <v>825</v>
      </c>
      <c r="J316" s="32">
        <f>0</f>
      </c>
      <c s="32">
        <f>0</f>
      </c>
      <c s="32">
        <f>0+L317+L321+L325+L329+L333+L337+L341</f>
      </c>
      <c s="32">
        <f>0+M317+M321+M325+M329+M333+M337+M341</f>
      </c>
    </row>
    <row r="317" spans="1:16" ht="25.5">
      <c r="A317" t="s">
        <v>50</v>
      </c>
      <c s="34" t="s">
        <v>718</v>
      </c>
      <c s="34" t="s">
        <v>3411</v>
      </c>
      <c s="35" t="s">
        <v>5</v>
      </c>
      <c s="6" t="s">
        <v>3412</v>
      </c>
      <c s="36" t="s">
        <v>68</v>
      </c>
      <c s="37">
        <v>1540</v>
      </c>
      <c s="36">
        <v>0</v>
      </c>
      <c s="36">
        <f>ROUND(G317*H317,6)</f>
      </c>
      <c r="L317" s="38">
        <v>0</v>
      </c>
      <c s="32">
        <f>ROUND(ROUND(L317,2)*ROUND(G317,3),2)</f>
      </c>
      <c s="36" t="s">
        <v>761</v>
      </c>
      <c>
        <f>(M317*21)/100</f>
      </c>
      <c t="s">
        <v>28</v>
      </c>
    </row>
    <row r="318" spans="1:5" ht="25.5">
      <c r="A318" s="35" t="s">
        <v>56</v>
      </c>
      <c r="E318" s="39" t="s">
        <v>3412</v>
      </c>
    </row>
    <row r="319" spans="1:5" ht="12.75">
      <c r="A319" s="35" t="s">
        <v>57</v>
      </c>
      <c r="E319" s="40" t="s">
        <v>5</v>
      </c>
    </row>
    <row r="320" spans="1:5" ht="12.75">
      <c r="A320" t="s">
        <v>58</v>
      </c>
      <c r="E320" s="39" t="s">
        <v>5</v>
      </c>
    </row>
    <row r="321" spans="1:16" ht="25.5">
      <c r="A321" t="s">
        <v>50</v>
      </c>
      <c s="34" t="s">
        <v>721</v>
      </c>
      <c s="34" t="s">
        <v>3413</v>
      </c>
      <c s="35" t="s">
        <v>5</v>
      </c>
      <c s="6" t="s">
        <v>3414</v>
      </c>
      <c s="36" t="s">
        <v>68</v>
      </c>
      <c s="37">
        <v>32</v>
      </c>
      <c s="36">
        <v>0</v>
      </c>
      <c s="36">
        <f>ROUND(G321*H321,6)</f>
      </c>
      <c r="L321" s="38">
        <v>0</v>
      </c>
      <c s="32">
        <f>ROUND(ROUND(L321,2)*ROUND(G321,3),2)</f>
      </c>
      <c s="36" t="s">
        <v>761</v>
      </c>
      <c>
        <f>(M321*21)/100</f>
      </c>
      <c t="s">
        <v>28</v>
      </c>
    </row>
    <row r="322" spans="1:5" ht="25.5">
      <c r="A322" s="35" t="s">
        <v>56</v>
      </c>
      <c r="E322" s="39" t="s">
        <v>3414</v>
      </c>
    </row>
    <row r="323" spans="1:5" ht="12.75">
      <c r="A323" s="35" t="s">
        <v>57</v>
      </c>
      <c r="E323" s="40" t="s">
        <v>5</v>
      </c>
    </row>
    <row r="324" spans="1:5" ht="12.75">
      <c r="A324" t="s">
        <v>58</v>
      </c>
      <c r="E324" s="39" t="s">
        <v>5</v>
      </c>
    </row>
    <row r="325" spans="1:16" ht="25.5">
      <c r="A325" t="s">
        <v>50</v>
      </c>
      <c s="34" t="s">
        <v>726</v>
      </c>
      <c s="34" t="s">
        <v>3415</v>
      </c>
      <c s="35" t="s">
        <v>5</v>
      </c>
      <c s="6" t="s">
        <v>3416</v>
      </c>
      <c s="36" t="s">
        <v>68</v>
      </c>
      <c s="37">
        <v>375</v>
      </c>
      <c s="36">
        <v>0</v>
      </c>
      <c s="36">
        <f>ROUND(G325*H325,6)</f>
      </c>
      <c r="L325" s="38">
        <v>0</v>
      </c>
      <c s="32">
        <f>ROUND(ROUND(L325,2)*ROUND(G325,3),2)</f>
      </c>
      <c s="36" t="s">
        <v>761</v>
      </c>
      <c>
        <f>(M325*21)/100</f>
      </c>
      <c t="s">
        <v>28</v>
      </c>
    </row>
    <row r="326" spans="1:5" ht="25.5">
      <c r="A326" s="35" t="s">
        <v>56</v>
      </c>
      <c r="E326" s="39" t="s">
        <v>3416</v>
      </c>
    </row>
    <row r="327" spans="1:5" ht="12.75">
      <c r="A327" s="35" t="s">
        <v>57</v>
      </c>
      <c r="E327" s="40" t="s">
        <v>5</v>
      </c>
    </row>
    <row r="328" spans="1:5" ht="12.75">
      <c r="A328" t="s">
        <v>58</v>
      </c>
      <c r="E328" s="39" t="s">
        <v>5</v>
      </c>
    </row>
    <row r="329" spans="1:16" ht="25.5">
      <c r="A329" t="s">
        <v>50</v>
      </c>
      <c s="34" t="s">
        <v>731</v>
      </c>
      <c s="34" t="s">
        <v>3417</v>
      </c>
      <c s="35" t="s">
        <v>5</v>
      </c>
      <c s="6" t="s">
        <v>3418</v>
      </c>
      <c s="36" t="s">
        <v>459</v>
      </c>
      <c s="37">
        <v>918.2</v>
      </c>
      <c s="36">
        <v>0</v>
      </c>
      <c s="36">
        <f>ROUND(G329*H329,6)</f>
      </c>
      <c r="L329" s="38">
        <v>0</v>
      </c>
      <c s="32">
        <f>ROUND(ROUND(L329,2)*ROUND(G329,3),2)</f>
      </c>
      <c s="36" t="s">
        <v>761</v>
      </c>
      <c>
        <f>(M329*21)/100</f>
      </c>
      <c t="s">
        <v>28</v>
      </c>
    </row>
    <row r="330" spans="1:5" ht="25.5">
      <c r="A330" s="35" t="s">
        <v>56</v>
      </c>
      <c r="E330" s="39" t="s">
        <v>3418</v>
      </c>
    </row>
    <row r="331" spans="1:5" ht="12.75">
      <c r="A331" s="35" t="s">
        <v>57</v>
      </c>
      <c r="E331" s="40" t="s">
        <v>3255</v>
      </c>
    </row>
    <row r="332" spans="1:5" ht="12.75">
      <c r="A332" t="s">
        <v>58</v>
      </c>
      <c r="E332" s="39" t="s">
        <v>5</v>
      </c>
    </row>
    <row r="333" spans="1:16" ht="12.75">
      <c r="A333" t="s">
        <v>50</v>
      </c>
      <c s="34" t="s">
        <v>51</v>
      </c>
      <c s="34" t="s">
        <v>3419</v>
      </c>
      <c s="35" t="s">
        <v>5</v>
      </c>
      <c s="6" t="s">
        <v>3420</v>
      </c>
      <c s="36" t="s">
        <v>459</v>
      </c>
      <c s="37">
        <v>918.2</v>
      </c>
      <c s="36">
        <v>0</v>
      </c>
      <c s="36">
        <f>ROUND(G333*H333,6)</f>
      </c>
      <c r="L333" s="38">
        <v>0</v>
      </c>
      <c s="32">
        <f>ROUND(ROUND(L333,2)*ROUND(G333,3),2)</f>
      </c>
      <c s="36" t="s">
        <v>761</v>
      </c>
      <c>
        <f>(M333*21)/100</f>
      </c>
      <c t="s">
        <v>28</v>
      </c>
    </row>
    <row r="334" spans="1:5" ht="12.75">
      <c r="A334" s="35" t="s">
        <v>56</v>
      </c>
      <c r="E334" s="39" t="s">
        <v>3420</v>
      </c>
    </row>
    <row r="335" spans="1:5" ht="12.75">
      <c r="A335" s="35" t="s">
        <v>57</v>
      </c>
      <c r="E335" s="40" t="s">
        <v>3255</v>
      </c>
    </row>
    <row r="336" spans="1:5" ht="12.75">
      <c r="A336" t="s">
        <v>58</v>
      </c>
      <c r="E336" s="39" t="s">
        <v>5</v>
      </c>
    </row>
    <row r="337" spans="1:16" ht="12.75">
      <c r="A337" t="s">
        <v>50</v>
      </c>
      <c s="34" t="s">
        <v>59</v>
      </c>
      <c s="34" t="s">
        <v>3421</v>
      </c>
      <c s="35" t="s">
        <v>5</v>
      </c>
      <c s="6" t="s">
        <v>3422</v>
      </c>
      <c s="36" t="s">
        <v>68</v>
      </c>
      <c s="37">
        <v>117.605</v>
      </c>
      <c s="36">
        <v>0</v>
      </c>
      <c s="36">
        <f>ROUND(G337*H337,6)</f>
      </c>
      <c r="L337" s="38">
        <v>0</v>
      </c>
      <c s="32">
        <f>ROUND(ROUND(L337,2)*ROUND(G337,3),2)</f>
      </c>
      <c s="36" t="s">
        <v>761</v>
      </c>
      <c>
        <f>(M337*21)/100</f>
      </c>
      <c t="s">
        <v>28</v>
      </c>
    </row>
    <row r="338" spans="1:5" ht="12.75">
      <c r="A338" s="35" t="s">
        <v>56</v>
      </c>
      <c r="E338" s="39" t="s">
        <v>3422</v>
      </c>
    </row>
    <row r="339" spans="1:5" ht="38.25">
      <c r="A339" s="35" t="s">
        <v>57</v>
      </c>
      <c r="E339" s="40" t="s">
        <v>3423</v>
      </c>
    </row>
    <row r="340" spans="1:5" ht="12.75">
      <c r="A340" t="s">
        <v>58</v>
      </c>
      <c r="E340" s="39" t="s">
        <v>5</v>
      </c>
    </row>
    <row r="341" spans="1:16" ht="25.5">
      <c r="A341" t="s">
        <v>50</v>
      </c>
      <c s="34" t="s">
        <v>62</v>
      </c>
      <c s="34" t="s">
        <v>3424</v>
      </c>
      <c s="35" t="s">
        <v>5</v>
      </c>
      <c s="6" t="s">
        <v>3425</v>
      </c>
      <c s="36" t="s">
        <v>54</v>
      </c>
      <c s="37">
        <v>26</v>
      </c>
      <c s="36">
        <v>0</v>
      </c>
      <c s="36">
        <f>ROUND(G341*H341,6)</f>
      </c>
      <c r="L341" s="38">
        <v>0</v>
      </c>
      <c s="32">
        <f>ROUND(ROUND(L341,2)*ROUND(G341,3),2)</f>
      </c>
      <c s="36" t="s">
        <v>761</v>
      </c>
      <c>
        <f>(M341*21)/100</f>
      </c>
      <c t="s">
        <v>28</v>
      </c>
    </row>
    <row r="342" spans="1:5" ht="25.5">
      <c r="A342" s="35" t="s">
        <v>56</v>
      </c>
      <c r="E342" s="39" t="s">
        <v>3425</v>
      </c>
    </row>
    <row r="343" spans="1:5" ht="12.75">
      <c r="A343" s="35" t="s">
        <v>57</v>
      </c>
      <c r="E343" s="40" t="s">
        <v>5</v>
      </c>
    </row>
    <row r="344" spans="1:5" ht="12.75">
      <c r="A344" t="s">
        <v>58</v>
      </c>
      <c r="E344" s="39" t="s">
        <v>5</v>
      </c>
    </row>
    <row r="345" spans="1:13" ht="12.75">
      <c r="A345" t="s">
        <v>47</v>
      </c>
      <c r="C345" s="31" t="s">
        <v>833</v>
      </c>
      <c r="E345" s="33" t="s">
        <v>834</v>
      </c>
      <c r="J345" s="32">
        <f>0</f>
      </c>
      <c s="32">
        <f>0</f>
      </c>
      <c s="32">
        <f>0+L346+L350+L354+L358</f>
      </c>
      <c s="32">
        <f>0+M346+M350+M354+M358</f>
      </c>
    </row>
    <row r="346" spans="1:16" ht="25.5">
      <c r="A346" t="s">
        <v>50</v>
      </c>
      <c s="34" t="s">
        <v>65</v>
      </c>
      <c s="34" t="s">
        <v>2091</v>
      </c>
      <c s="35" t="s">
        <v>5</v>
      </c>
      <c s="6" t="s">
        <v>2092</v>
      </c>
      <c s="36" t="s">
        <v>777</v>
      </c>
      <c s="37">
        <v>41.48</v>
      </c>
      <c s="36">
        <v>0</v>
      </c>
      <c s="36">
        <f>ROUND(G346*H346,6)</f>
      </c>
      <c r="L346" s="38">
        <v>0</v>
      </c>
      <c s="32">
        <f>ROUND(ROUND(L346,2)*ROUND(G346,3),2)</f>
      </c>
      <c s="36" t="s">
        <v>761</v>
      </c>
      <c>
        <f>(M346*21)/100</f>
      </c>
      <c t="s">
        <v>28</v>
      </c>
    </row>
    <row r="347" spans="1:5" ht="25.5">
      <c r="A347" s="35" t="s">
        <v>56</v>
      </c>
      <c r="E347" s="39" t="s">
        <v>2092</v>
      </c>
    </row>
    <row r="348" spans="1:5" ht="12.75">
      <c r="A348" s="35" t="s">
        <v>57</v>
      </c>
      <c r="E348" s="40" t="s">
        <v>5</v>
      </c>
    </row>
    <row r="349" spans="1:5" ht="12.75">
      <c r="A349" t="s">
        <v>58</v>
      </c>
      <c r="E349" s="39" t="s">
        <v>5</v>
      </c>
    </row>
    <row r="350" spans="1:16" ht="25.5">
      <c r="A350" t="s">
        <v>50</v>
      </c>
      <c s="34" t="s">
        <v>69</v>
      </c>
      <c s="34" t="s">
        <v>1020</v>
      </c>
      <c s="35" t="s">
        <v>5</v>
      </c>
      <c s="6" t="s">
        <v>1021</v>
      </c>
      <c s="36" t="s">
        <v>777</v>
      </c>
      <c s="37">
        <v>41.48</v>
      </c>
      <c s="36">
        <v>0</v>
      </c>
      <c s="36">
        <f>ROUND(G350*H350,6)</f>
      </c>
      <c r="L350" s="38">
        <v>0</v>
      </c>
      <c s="32">
        <f>ROUND(ROUND(L350,2)*ROUND(G350,3),2)</f>
      </c>
      <c s="36" t="s">
        <v>761</v>
      </c>
      <c>
        <f>(M350*21)/100</f>
      </c>
      <c t="s">
        <v>28</v>
      </c>
    </row>
    <row r="351" spans="1:5" ht="25.5">
      <c r="A351" s="35" t="s">
        <v>56</v>
      </c>
      <c r="E351" s="39" t="s">
        <v>1021</v>
      </c>
    </row>
    <row r="352" spans="1:5" ht="12.75">
      <c r="A352" s="35" t="s">
        <v>57</v>
      </c>
      <c r="E352" s="40" t="s">
        <v>5</v>
      </c>
    </row>
    <row r="353" spans="1:5" ht="12.75">
      <c r="A353" t="s">
        <v>58</v>
      </c>
      <c r="E353" s="39" t="s">
        <v>5</v>
      </c>
    </row>
    <row r="354" spans="1:16" ht="25.5">
      <c r="A354" t="s">
        <v>50</v>
      </c>
      <c s="34" t="s">
        <v>73</v>
      </c>
      <c s="34" t="s">
        <v>1022</v>
      </c>
      <c s="35" t="s">
        <v>5</v>
      </c>
      <c s="6" t="s">
        <v>1023</v>
      </c>
      <c s="36" t="s">
        <v>777</v>
      </c>
      <c s="37">
        <v>373.32</v>
      </c>
      <c s="36">
        <v>0</v>
      </c>
      <c s="36">
        <f>ROUND(G354*H354,6)</f>
      </c>
      <c r="L354" s="38">
        <v>0</v>
      </c>
      <c s="32">
        <f>ROUND(ROUND(L354,2)*ROUND(G354,3),2)</f>
      </c>
      <c s="36" t="s">
        <v>761</v>
      </c>
      <c>
        <f>(M354*21)/100</f>
      </c>
      <c t="s">
        <v>28</v>
      </c>
    </row>
    <row r="355" spans="1:5" ht="25.5">
      <c r="A355" s="35" t="s">
        <v>56</v>
      </c>
      <c r="E355" s="39" t="s">
        <v>1023</v>
      </c>
    </row>
    <row r="356" spans="1:5" ht="12.75">
      <c r="A356" s="35" t="s">
        <v>57</v>
      </c>
      <c r="E356" s="40" t="s">
        <v>5</v>
      </c>
    </row>
    <row r="357" spans="1:5" ht="12.75">
      <c r="A357" t="s">
        <v>58</v>
      </c>
      <c r="E357" s="39" t="s">
        <v>5</v>
      </c>
    </row>
    <row r="358" spans="1:16" ht="25.5">
      <c r="A358" t="s">
        <v>50</v>
      </c>
      <c s="34" t="s">
        <v>76</v>
      </c>
      <c s="34" t="s">
        <v>1024</v>
      </c>
      <c s="35" t="s">
        <v>5</v>
      </c>
      <c s="6" t="s">
        <v>1025</v>
      </c>
      <c s="36" t="s">
        <v>777</v>
      </c>
      <c s="37">
        <v>41.48</v>
      </c>
      <c s="36">
        <v>0</v>
      </c>
      <c s="36">
        <f>ROUND(G358*H358,6)</f>
      </c>
      <c r="L358" s="38">
        <v>0</v>
      </c>
      <c s="32">
        <f>ROUND(ROUND(L358,2)*ROUND(G358,3),2)</f>
      </c>
      <c s="36" t="s">
        <v>761</v>
      </c>
      <c>
        <f>(M358*21)/100</f>
      </c>
      <c t="s">
        <v>28</v>
      </c>
    </row>
    <row r="359" spans="1:5" ht="25.5">
      <c r="A359" s="35" t="s">
        <v>56</v>
      </c>
      <c r="E359" s="39" t="s">
        <v>1025</v>
      </c>
    </row>
    <row r="360" spans="1:5" ht="12.75">
      <c r="A360" s="35" t="s">
        <v>57</v>
      </c>
      <c r="E360" s="40" t="s">
        <v>5</v>
      </c>
    </row>
    <row r="361" spans="1:5" ht="12.75">
      <c r="A361" t="s">
        <v>58</v>
      </c>
      <c r="E361" s="39" t="s">
        <v>5</v>
      </c>
    </row>
    <row r="362" spans="1:13" ht="12.75">
      <c r="A362" t="s">
        <v>47</v>
      </c>
      <c r="C362" s="31" t="s">
        <v>844</v>
      </c>
      <c r="E362" s="33" t="s">
        <v>845</v>
      </c>
      <c r="J362" s="32">
        <f>0</f>
      </c>
      <c s="32">
        <f>0</f>
      </c>
      <c s="32">
        <f>0+L363</f>
      </c>
      <c s="32">
        <f>0+M363</f>
      </c>
    </row>
    <row r="363" spans="1:16" ht="38.25">
      <c r="A363" t="s">
        <v>50</v>
      </c>
      <c s="34" t="s">
        <v>79</v>
      </c>
      <c s="34" t="s">
        <v>1151</v>
      </c>
      <c s="35" t="s">
        <v>5</v>
      </c>
      <c s="6" t="s">
        <v>1152</v>
      </c>
      <c s="36" t="s">
        <v>777</v>
      </c>
      <c s="37">
        <v>6.275</v>
      </c>
      <c s="36">
        <v>0</v>
      </c>
      <c s="36">
        <f>ROUND(G363*H363,6)</f>
      </c>
      <c r="L363" s="38">
        <v>0</v>
      </c>
      <c s="32">
        <f>ROUND(ROUND(L363,2)*ROUND(G363,3),2)</f>
      </c>
      <c s="36" t="s">
        <v>761</v>
      </c>
      <c>
        <f>(M363*21)/100</f>
      </c>
      <c t="s">
        <v>28</v>
      </c>
    </row>
    <row r="364" spans="1:5" ht="38.25">
      <c r="A364" s="35" t="s">
        <v>56</v>
      </c>
      <c r="E364" s="39" t="s">
        <v>1153</v>
      </c>
    </row>
    <row r="365" spans="1:5" ht="12.75">
      <c r="A365" s="35" t="s">
        <v>57</v>
      </c>
      <c r="E365" s="40" t="s">
        <v>5</v>
      </c>
    </row>
    <row r="366" spans="1:5" ht="12.75">
      <c r="A366" t="s">
        <v>58</v>
      </c>
      <c r="E366" s="39" t="s">
        <v>5</v>
      </c>
    </row>
    <row r="367" spans="1:13" ht="12.75">
      <c r="A367" t="s">
        <v>47</v>
      </c>
      <c r="C367" s="31" t="s">
        <v>1274</v>
      </c>
      <c r="E367" s="33" t="s">
        <v>1275</v>
      </c>
      <c r="J367" s="32">
        <f>0</f>
      </c>
      <c s="32">
        <f>0</f>
      </c>
      <c s="32">
        <f>0+L368</f>
      </c>
      <c s="32">
        <f>0+M368</f>
      </c>
    </row>
    <row r="368" spans="1:16" ht="25.5">
      <c r="A368" t="s">
        <v>50</v>
      </c>
      <c s="34" t="s">
        <v>82</v>
      </c>
      <c s="34" t="s">
        <v>3426</v>
      </c>
      <c s="35" t="s">
        <v>5</v>
      </c>
      <c s="6" t="s">
        <v>3427</v>
      </c>
      <c s="36" t="s">
        <v>315</v>
      </c>
      <c s="37">
        <v>54</v>
      </c>
      <c s="36">
        <v>0</v>
      </c>
      <c s="36">
        <f>ROUND(G368*H368,6)</f>
      </c>
      <c r="L368" s="38">
        <v>0</v>
      </c>
      <c s="32">
        <f>ROUND(ROUND(L368,2)*ROUND(G368,3),2)</f>
      </c>
      <c s="36" t="s">
        <v>761</v>
      </c>
      <c>
        <f>(M368*21)/100</f>
      </c>
      <c t="s">
        <v>28</v>
      </c>
    </row>
    <row r="369" spans="1:5" ht="25.5">
      <c r="A369" s="35" t="s">
        <v>56</v>
      </c>
      <c r="E369" s="39" t="s">
        <v>3427</v>
      </c>
    </row>
    <row r="370" spans="1:5" ht="12.75">
      <c r="A370" s="35" t="s">
        <v>57</v>
      </c>
      <c r="E370" s="40" t="s">
        <v>5</v>
      </c>
    </row>
    <row r="371" spans="1:5" ht="12.75">
      <c r="A371" t="s">
        <v>58</v>
      </c>
      <c r="E371" s="39" t="s">
        <v>5</v>
      </c>
    </row>
    <row r="372" spans="1:13" ht="12.75">
      <c r="A372" t="s">
        <v>47</v>
      </c>
      <c r="C372" s="31" t="s">
        <v>2513</v>
      </c>
      <c r="E372" s="33" t="s">
        <v>2514</v>
      </c>
      <c r="J372" s="32">
        <f>0</f>
      </c>
      <c s="32">
        <f>0</f>
      </c>
      <c s="32">
        <f>0+L373</f>
      </c>
      <c s="32">
        <f>0+M373</f>
      </c>
    </row>
    <row r="373" spans="1:16" ht="12.75">
      <c r="A373" t="s">
        <v>50</v>
      </c>
      <c s="34" t="s">
        <v>85</v>
      </c>
      <c s="34" t="s">
        <v>3428</v>
      </c>
      <c s="35" t="s">
        <v>5</v>
      </c>
      <c s="6" t="s">
        <v>3429</v>
      </c>
      <c s="36" t="s">
        <v>744</v>
      </c>
      <c s="37">
        <v>1</v>
      </c>
      <c s="36">
        <v>0</v>
      </c>
      <c s="36">
        <f>ROUND(G373*H373,6)</f>
      </c>
      <c r="L373" s="38">
        <v>0</v>
      </c>
      <c s="32">
        <f>ROUND(ROUND(L373,2)*ROUND(G373,3),2)</f>
      </c>
      <c s="36" t="s">
        <v>761</v>
      </c>
      <c>
        <f>(M373*21)/100</f>
      </c>
      <c t="s">
        <v>28</v>
      </c>
    </row>
    <row r="374" spans="1:5" ht="12.75">
      <c r="A374" s="35" t="s">
        <v>56</v>
      </c>
      <c r="E374" s="39" t="s">
        <v>3429</v>
      </c>
    </row>
    <row r="375" spans="1:5" ht="12.75">
      <c r="A375" s="35" t="s">
        <v>57</v>
      </c>
      <c r="E375" s="40" t="s">
        <v>5</v>
      </c>
    </row>
    <row r="376" spans="1:5" ht="12.75">
      <c r="A376" t="s">
        <v>58</v>
      </c>
      <c r="E3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3432</v>
      </c>
      <c r="E8" s="30" t="s">
        <v>3431</v>
      </c>
      <c r="J8" s="29">
        <f>0+J9+J22+J27+J32</f>
      </c>
      <c s="29">
        <f>0+K9+K22+K27+K32</f>
      </c>
      <c s="29">
        <f>0+L9+L22+L27+L32</f>
      </c>
      <c s="29">
        <f>0+M9+M22+M27+M32</f>
      </c>
    </row>
    <row r="9" spans="1:13" ht="12.75">
      <c r="A9" t="s">
        <v>47</v>
      </c>
      <c r="C9" s="31" t="s">
        <v>805</v>
      </c>
      <c r="E9" s="33" t="s">
        <v>806</v>
      </c>
      <c r="J9" s="32">
        <f>0</f>
      </c>
      <c s="32">
        <f>0</f>
      </c>
      <c s="32">
        <f>0+L10+L14+L18</f>
      </c>
      <c s="32">
        <f>0+M10+M14+M18</f>
      </c>
    </row>
    <row r="10" spans="1:16" ht="25.5">
      <c r="A10" t="s">
        <v>50</v>
      </c>
      <c s="34" t="s">
        <v>26</v>
      </c>
      <c s="34" t="s">
        <v>3433</v>
      </c>
      <c s="35" t="s">
        <v>5</v>
      </c>
      <c s="6" t="s">
        <v>3434</v>
      </c>
      <c s="36" t="s">
        <v>744</v>
      </c>
      <c s="37">
        <v>1</v>
      </c>
      <c s="36">
        <v>0</v>
      </c>
      <c s="36">
        <f>ROUND(G10*H10,6)</f>
      </c>
      <c r="L10" s="38">
        <v>0</v>
      </c>
      <c s="32">
        <f>ROUND(ROUND(L10,2)*ROUND(G10,3),2)</f>
      </c>
      <c s="36" t="s">
        <v>55</v>
      </c>
      <c>
        <f>(M10*21)/100</f>
      </c>
      <c t="s">
        <v>28</v>
      </c>
    </row>
    <row r="11" spans="1:5" ht="38.25">
      <c r="A11" s="35" t="s">
        <v>56</v>
      </c>
      <c r="E11" s="39" t="s">
        <v>3435</v>
      </c>
    </row>
    <row r="12" spans="1:5" ht="12.75">
      <c r="A12" s="35" t="s">
        <v>57</v>
      </c>
      <c r="E12" s="40" t="s">
        <v>5</v>
      </c>
    </row>
    <row r="13" spans="1:5" ht="12.75">
      <c r="A13" t="s">
        <v>58</v>
      </c>
      <c r="E13" s="39" t="s">
        <v>5</v>
      </c>
    </row>
    <row r="14" spans="1:16" ht="25.5">
      <c r="A14" t="s">
        <v>50</v>
      </c>
      <c s="34" t="s">
        <v>511</v>
      </c>
      <c s="34" t="s">
        <v>3436</v>
      </c>
      <c s="35" t="s">
        <v>5</v>
      </c>
      <c s="6" t="s">
        <v>3437</v>
      </c>
      <c s="36" t="s">
        <v>179</v>
      </c>
      <c s="37">
        <v>562.107</v>
      </c>
      <c s="36">
        <v>0</v>
      </c>
      <c s="36">
        <f>ROUND(G14*H14,6)</f>
      </c>
      <c r="L14" s="38">
        <v>0</v>
      </c>
      <c s="32">
        <f>ROUND(ROUND(L14,2)*ROUND(G14,3),2)</f>
      </c>
      <c s="36" t="s">
        <v>55</v>
      </c>
      <c>
        <f>(M14*21)/100</f>
      </c>
      <c t="s">
        <v>28</v>
      </c>
    </row>
    <row r="15" spans="1:5" ht="25.5">
      <c r="A15" s="35" t="s">
        <v>56</v>
      </c>
      <c r="E15" s="39" t="s">
        <v>3437</v>
      </c>
    </row>
    <row r="16" spans="1:5" ht="102">
      <c r="A16" s="35" t="s">
        <v>57</v>
      </c>
      <c r="E16" s="40" t="s">
        <v>3438</v>
      </c>
    </row>
    <row r="17" spans="1:5" ht="12.75">
      <c r="A17" t="s">
        <v>58</v>
      </c>
      <c r="E17" s="39" t="s">
        <v>5</v>
      </c>
    </row>
    <row r="18" spans="1:16" ht="25.5">
      <c r="A18" t="s">
        <v>50</v>
      </c>
      <c s="34" t="s">
        <v>514</v>
      </c>
      <c s="34" t="s">
        <v>934</v>
      </c>
      <c s="35" t="s">
        <v>5</v>
      </c>
      <c s="6" t="s">
        <v>935</v>
      </c>
      <c s="36" t="s">
        <v>936</v>
      </c>
      <c s="37">
        <v>745.896</v>
      </c>
      <c s="36">
        <v>0</v>
      </c>
      <c s="36">
        <f>ROUND(G18*H18,6)</f>
      </c>
      <c r="L18" s="38">
        <v>0</v>
      </c>
      <c s="32">
        <f>ROUND(ROUND(L18,2)*ROUND(G18,3),2)</f>
      </c>
      <c s="36" t="s">
        <v>761</v>
      </c>
      <c>
        <f>(M18*21)/100</f>
      </c>
      <c t="s">
        <v>28</v>
      </c>
    </row>
    <row r="19" spans="1:5" ht="25.5">
      <c r="A19" s="35" t="s">
        <v>56</v>
      </c>
      <c r="E19" s="39" t="s">
        <v>935</v>
      </c>
    </row>
    <row r="20" spans="1:5" ht="12.75">
      <c r="A20" s="35" t="s">
        <v>57</v>
      </c>
      <c r="E20" s="40" t="s">
        <v>5</v>
      </c>
    </row>
    <row r="21" spans="1:5" ht="12.75">
      <c r="A21" t="s">
        <v>58</v>
      </c>
      <c r="E21" s="39" t="s">
        <v>5</v>
      </c>
    </row>
    <row r="22" spans="1:13" ht="12.75">
      <c r="A22" t="s">
        <v>47</v>
      </c>
      <c r="C22" s="31" t="s">
        <v>525</v>
      </c>
      <c r="E22" s="33" t="s">
        <v>812</v>
      </c>
      <c r="J22" s="32">
        <f>0</f>
      </c>
      <c s="32">
        <f>0</f>
      </c>
      <c s="32">
        <f>0+L23</f>
      </c>
      <c s="32">
        <f>0+M23</f>
      </c>
    </row>
    <row r="23" spans="1:16" ht="25.5">
      <c r="A23" t="s">
        <v>50</v>
      </c>
      <c s="34" t="s">
        <v>80</v>
      </c>
      <c s="34" t="s">
        <v>3439</v>
      </c>
      <c s="35" t="s">
        <v>5</v>
      </c>
      <c s="6" t="s">
        <v>3440</v>
      </c>
      <c s="36" t="s">
        <v>54</v>
      </c>
      <c s="37">
        <v>8</v>
      </c>
      <c s="36">
        <v>0.00018</v>
      </c>
      <c s="36">
        <f>ROUND(G23*H23,6)</f>
      </c>
      <c r="L23" s="38">
        <v>0</v>
      </c>
      <c s="32">
        <f>ROUND(ROUND(L23,2)*ROUND(G23,3),2)</f>
      </c>
      <c s="36" t="s">
        <v>761</v>
      </c>
      <c>
        <f>(M23*21)/100</f>
      </c>
      <c t="s">
        <v>28</v>
      </c>
    </row>
    <row r="24" spans="1:5" ht="25.5">
      <c r="A24" s="35" t="s">
        <v>56</v>
      </c>
      <c r="E24" s="39" t="s">
        <v>3440</v>
      </c>
    </row>
    <row r="25" spans="1:5" ht="12.75">
      <c r="A25" s="35" t="s">
        <v>57</v>
      </c>
      <c r="E25" s="40" t="s">
        <v>5</v>
      </c>
    </row>
    <row r="26" spans="1:5" ht="12.75">
      <c r="A26" t="s">
        <v>58</v>
      </c>
      <c r="E26" s="39" t="s">
        <v>5</v>
      </c>
    </row>
    <row r="27" spans="1:13" ht="12.75">
      <c r="A27" t="s">
        <v>47</v>
      </c>
      <c r="C27" s="31" t="s">
        <v>844</v>
      </c>
      <c r="E27" s="33" t="s">
        <v>845</v>
      </c>
      <c r="J27" s="32">
        <f>0</f>
      </c>
      <c s="32">
        <f>0</f>
      </c>
      <c s="32">
        <f>0+L28</f>
      </c>
      <c s="32">
        <f>0+M28</f>
      </c>
    </row>
    <row r="28" spans="1:16" ht="38.25">
      <c r="A28" t="s">
        <v>50</v>
      </c>
      <c s="34" t="s">
        <v>28</v>
      </c>
      <c s="34" t="s">
        <v>1151</v>
      </c>
      <c s="35" t="s">
        <v>5</v>
      </c>
      <c s="6" t="s">
        <v>1152</v>
      </c>
      <c s="36" t="s">
        <v>777</v>
      </c>
      <c s="37">
        <v>0.001</v>
      </c>
      <c s="36">
        <v>0</v>
      </c>
      <c s="36">
        <f>ROUND(G28*H28,6)</f>
      </c>
      <c r="L28" s="38">
        <v>0</v>
      </c>
      <c s="32">
        <f>ROUND(ROUND(L28,2)*ROUND(G28,3),2)</f>
      </c>
      <c s="36" t="s">
        <v>761</v>
      </c>
      <c>
        <f>(M28*21)/100</f>
      </c>
      <c t="s">
        <v>28</v>
      </c>
    </row>
    <row r="29" spans="1:5" ht="38.25">
      <c r="A29" s="35" t="s">
        <v>56</v>
      </c>
      <c r="E29" s="39" t="s">
        <v>1153</v>
      </c>
    </row>
    <row r="30" spans="1:5" ht="12.75">
      <c r="A30" s="35" t="s">
        <v>57</v>
      </c>
      <c r="E30" s="40" t="s">
        <v>5</v>
      </c>
    </row>
    <row r="31" spans="1:5" ht="12.75">
      <c r="A31" t="s">
        <v>58</v>
      </c>
      <c r="E31" s="39" t="s">
        <v>5</v>
      </c>
    </row>
    <row r="32" spans="1:13" ht="12.75">
      <c r="A32" t="s">
        <v>47</v>
      </c>
      <c r="C32" s="31" t="s">
        <v>1274</v>
      </c>
      <c r="E32" s="33" t="s">
        <v>1275</v>
      </c>
      <c r="J32" s="32">
        <f>0</f>
      </c>
      <c s="32">
        <f>0</f>
      </c>
      <c s="32">
        <f>0+L33</f>
      </c>
      <c s="32">
        <f>0+M33</f>
      </c>
    </row>
    <row r="33" spans="1:16" ht="25.5">
      <c r="A33" t="s">
        <v>50</v>
      </c>
      <c s="34" t="s">
        <v>27</v>
      </c>
      <c s="34" t="s">
        <v>1276</v>
      </c>
      <c s="35" t="s">
        <v>5</v>
      </c>
      <c s="6" t="s">
        <v>1277</v>
      </c>
      <c s="36" t="s">
        <v>315</v>
      </c>
      <c s="37">
        <v>14</v>
      </c>
      <c s="36">
        <v>0</v>
      </c>
      <c s="36">
        <f>ROUND(G33*H33,6)</f>
      </c>
      <c r="L33" s="38">
        <v>0</v>
      </c>
      <c s="32">
        <f>ROUND(ROUND(L33,2)*ROUND(G33,3),2)</f>
      </c>
      <c s="36" t="s">
        <v>761</v>
      </c>
      <c>
        <f>(M33*21)/100</f>
      </c>
      <c t="s">
        <v>28</v>
      </c>
    </row>
    <row r="34" spans="1:5" ht="25.5">
      <c r="A34" s="35" t="s">
        <v>56</v>
      </c>
      <c r="E34" s="39" t="s">
        <v>1277</v>
      </c>
    </row>
    <row r="35" spans="1:5" ht="12.75">
      <c r="A35" s="35" t="s">
        <v>57</v>
      </c>
      <c r="E35" s="40" t="s">
        <v>5</v>
      </c>
    </row>
    <row r="36" spans="1:5" ht="12.75">
      <c r="A36" t="s">
        <v>58</v>
      </c>
      <c r="E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734</v>
      </c>
      <c s="41">
        <f>Rekapitulace!C12</f>
      </c>
      <c s="20" t="s">
        <v>0</v>
      </c>
      <c t="s">
        <v>23</v>
      </c>
      <c t="s">
        <v>28</v>
      </c>
    </row>
    <row r="4" spans="1:16" ht="32" customHeight="1">
      <c r="A4" s="24" t="s">
        <v>20</v>
      </c>
      <c s="25" t="s">
        <v>29</v>
      </c>
      <c s="27" t="s">
        <v>734</v>
      </c>
      <c r="E4" s="26" t="s">
        <v>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738</v>
      </c>
      <c r="E8" s="30" t="s">
        <v>737</v>
      </c>
      <c r="J8" s="29">
        <f>0+J9</f>
      </c>
      <c s="29">
        <f>0+K9</f>
      </c>
      <c s="29">
        <f>0+L9</f>
      </c>
      <c s="29">
        <f>0+M9</f>
      </c>
    </row>
    <row r="9" spans="1:13" ht="12.75">
      <c r="A9" t="s">
        <v>47</v>
      </c>
      <c r="C9" s="31" t="s">
        <v>739</v>
      </c>
      <c r="E9" s="33" t="s">
        <v>737</v>
      </c>
      <c r="J9" s="32">
        <f>0</f>
      </c>
      <c s="32">
        <f>0</f>
      </c>
      <c s="32">
        <f>0+L10+L14+L18+L22+L26+L30+L34</f>
      </c>
      <c s="32">
        <f>0+M10+M14+M18+M22+M26+M30+M34</f>
      </c>
    </row>
    <row r="10" spans="1:16" ht="12.75">
      <c r="A10" t="s">
        <v>50</v>
      </c>
      <c s="34" t="s">
        <v>511</v>
      </c>
      <c s="34" t="s">
        <v>740</v>
      </c>
      <c s="35" t="s">
        <v>5</v>
      </c>
      <c s="6" t="s">
        <v>741</v>
      </c>
      <c s="36" t="s">
        <v>91</v>
      </c>
      <c s="37">
        <v>1</v>
      </c>
      <c s="36">
        <v>0</v>
      </c>
      <c s="36">
        <f>ROUND(G10*H10,6)</f>
      </c>
      <c r="L10" s="38">
        <v>0</v>
      </c>
      <c s="32">
        <f>ROUND(ROUND(L10,2)*ROUND(G10,3),2)</f>
      </c>
      <c s="36" t="s">
        <v>55</v>
      </c>
      <c>
        <f>(M10*21)/100</f>
      </c>
      <c t="s">
        <v>28</v>
      </c>
    </row>
    <row r="11" spans="1:5" ht="12.75">
      <c r="A11" s="35" t="s">
        <v>56</v>
      </c>
      <c r="E11" s="39" t="s">
        <v>741</v>
      </c>
    </row>
    <row r="12" spans="1:5" ht="12.75">
      <c r="A12" s="35" t="s">
        <v>57</v>
      </c>
      <c r="E12" s="40" t="s">
        <v>5</v>
      </c>
    </row>
    <row r="13" spans="1:5" ht="12.75">
      <c r="A13" t="s">
        <v>58</v>
      </c>
      <c r="E13" s="39" t="s">
        <v>5</v>
      </c>
    </row>
    <row r="14" spans="1:16" ht="12.75">
      <c r="A14" t="s">
        <v>50</v>
      </c>
      <c s="34" t="s">
        <v>522</v>
      </c>
      <c s="34" t="s">
        <v>742</v>
      </c>
      <c s="35" t="s">
        <v>5</v>
      </c>
      <c s="6" t="s">
        <v>743</v>
      </c>
      <c s="36" t="s">
        <v>744</v>
      </c>
      <c s="37">
        <v>1</v>
      </c>
      <c s="36">
        <v>0</v>
      </c>
      <c s="36">
        <f>ROUND(G14*H14,6)</f>
      </c>
      <c r="L14" s="38">
        <v>0</v>
      </c>
      <c s="32">
        <f>ROUND(ROUND(L14,2)*ROUND(G14,3),2)</f>
      </c>
      <c s="36" t="s">
        <v>55</v>
      </c>
      <c>
        <f>(M14*21)/100</f>
      </c>
      <c t="s">
        <v>28</v>
      </c>
    </row>
    <row r="15" spans="1:5" ht="12.75">
      <c r="A15" s="35" t="s">
        <v>56</v>
      </c>
      <c r="E15" s="39" t="s">
        <v>743</v>
      </c>
    </row>
    <row r="16" spans="1:5" ht="12.75">
      <c r="A16" s="35" t="s">
        <v>57</v>
      </c>
      <c r="E16" s="40" t="s">
        <v>5</v>
      </c>
    </row>
    <row r="17" spans="1:5" ht="12.75">
      <c r="A17" t="s">
        <v>58</v>
      </c>
      <c r="E17" s="39" t="s">
        <v>5</v>
      </c>
    </row>
    <row r="18" spans="1:16" ht="12.75">
      <c r="A18" t="s">
        <v>50</v>
      </c>
      <c s="34" t="s">
        <v>525</v>
      </c>
      <c s="34" t="s">
        <v>745</v>
      </c>
      <c s="35" t="s">
        <v>80</v>
      </c>
      <c s="6" t="s">
        <v>746</v>
      </c>
      <c s="36" t="s">
        <v>744</v>
      </c>
      <c s="37">
        <v>1</v>
      </c>
      <c s="36">
        <v>0</v>
      </c>
      <c s="36">
        <f>ROUND(G18*H18,6)</f>
      </c>
      <c r="L18" s="38">
        <v>0</v>
      </c>
      <c s="32">
        <f>ROUND(ROUND(L18,2)*ROUND(G18,3),2)</f>
      </c>
      <c s="36" t="s">
        <v>55</v>
      </c>
      <c>
        <f>(M18*21)/100</f>
      </c>
      <c t="s">
        <v>28</v>
      </c>
    </row>
    <row r="19" spans="1:5" ht="12.75">
      <c r="A19" s="35" t="s">
        <v>56</v>
      </c>
      <c r="E19" s="39" t="s">
        <v>746</v>
      </c>
    </row>
    <row r="20" spans="1:5" ht="12.75">
      <c r="A20" s="35" t="s">
        <v>57</v>
      </c>
      <c r="E20" s="40" t="s">
        <v>5</v>
      </c>
    </row>
    <row r="21" spans="1:5" ht="12.75">
      <c r="A21" t="s">
        <v>58</v>
      </c>
      <c r="E21" s="39" t="s">
        <v>5</v>
      </c>
    </row>
    <row r="22" spans="1:16" ht="12.75">
      <c r="A22" t="s">
        <v>50</v>
      </c>
      <c s="34" t="s">
        <v>527</v>
      </c>
      <c s="34" t="s">
        <v>745</v>
      </c>
      <c s="35" t="s">
        <v>28</v>
      </c>
      <c s="6" t="s">
        <v>747</v>
      </c>
      <c s="36" t="s">
        <v>744</v>
      </c>
      <c s="37">
        <v>1</v>
      </c>
      <c s="36">
        <v>0</v>
      </c>
      <c s="36">
        <f>ROUND(G22*H22,6)</f>
      </c>
      <c r="L22" s="38">
        <v>0</v>
      </c>
      <c s="32">
        <f>ROUND(ROUND(L22,2)*ROUND(G22,3),2)</f>
      </c>
      <c s="36" t="s">
        <v>55</v>
      </c>
      <c>
        <f>(M22*21)/100</f>
      </c>
      <c t="s">
        <v>28</v>
      </c>
    </row>
    <row r="23" spans="1:5" ht="12.75">
      <c r="A23" s="35" t="s">
        <v>56</v>
      </c>
      <c r="E23" s="39" t="s">
        <v>747</v>
      </c>
    </row>
    <row r="24" spans="1:5" ht="12.75">
      <c r="A24" s="35" t="s">
        <v>57</v>
      </c>
      <c r="E24" s="40" t="s">
        <v>5</v>
      </c>
    </row>
    <row r="25" spans="1:5" ht="12.75">
      <c r="A25" t="s">
        <v>58</v>
      </c>
      <c r="E25" s="39" t="s">
        <v>5</v>
      </c>
    </row>
    <row r="26" spans="1:16" ht="12.75">
      <c r="A26" t="s">
        <v>50</v>
      </c>
      <c s="34" t="s">
        <v>530</v>
      </c>
      <c s="34" t="s">
        <v>748</v>
      </c>
      <c s="35" t="s">
        <v>80</v>
      </c>
      <c s="6" t="s">
        <v>749</v>
      </c>
      <c s="36" t="s">
        <v>744</v>
      </c>
      <c s="37">
        <v>1</v>
      </c>
      <c s="36">
        <v>0</v>
      </c>
      <c s="36">
        <f>ROUND(G26*H26,6)</f>
      </c>
      <c r="L26" s="38">
        <v>0</v>
      </c>
      <c s="32">
        <f>ROUND(ROUND(L26,2)*ROUND(G26,3),2)</f>
      </c>
      <c s="36" t="s">
        <v>55</v>
      </c>
      <c>
        <f>(M26*21)/100</f>
      </c>
      <c t="s">
        <v>28</v>
      </c>
    </row>
    <row r="27" spans="1:5" ht="12.75">
      <c r="A27" s="35" t="s">
        <v>56</v>
      </c>
      <c r="E27" s="39" t="s">
        <v>749</v>
      </c>
    </row>
    <row r="28" spans="1:5" ht="12.75">
      <c r="A28" s="35" t="s">
        <v>57</v>
      </c>
      <c r="E28" s="40" t="s">
        <v>5</v>
      </c>
    </row>
    <row r="29" spans="1:5" ht="12.75">
      <c r="A29" t="s">
        <v>58</v>
      </c>
      <c r="E29" s="39" t="s">
        <v>5</v>
      </c>
    </row>
    <row r="30" spans="1:16" ht="12.75">
      <c r="A30" t="s">
        <v>50</v>
      </c>
      <c s="34" t="s">
        <v>533</v>
      </c>
      <c s="34" t="s">
        <v>748</v>
      </c>
      <c s="35" t="s">
        <v>28</v>
      </c>
      <c s="6" t="s">
        <v>750</v>
      </c>
      <c s="36" t="s">
        <v>744</v>
      </c>
      <c s="37">
        <v>1</v>
      </c>
      <c s="36">
        <v>0</v>
      </c>
      <c s="36">
        <f>ROUND(G30*H30,6)</f>
      </c>
      <c r="L30" s="38">
        <v>0</v>
      </c>
      <c s="32">
        <f>ROUND(ROUND(L30,2)*ROUND(G30,3),2)</f>
      </c>
      <c s="36" t="s">
        <v>55</v>
      </c>
      <c>
        <f>(M30*21)/100</f>
      </c>
      <c t="s">
        <v>28</v>
      </c>
    </row>
    <row r="31" spans="1:5" ht="12.75">
      <c r="A31" s="35" t="s">
        <v>56</v>
      </c>
      <c r="E31" s="39" t="s">
        <v>750</v>
      </c>
    </row>
    <row r="32" spans="1:5" ht="12.75">
      <c r="A32" s="35" t="s">
        <v>57</v>
      </c>
      <c r="E32" s="40" t="s">
        <v>5</v>
      </c>
    </row>
    <row r="33" spans="1:5" ht="12.75">
      <c r="A33" t="s">
        <v>58</v>
      </c>
      <c r="E33" s="39" t="s">
        <v>5</v>
      </c>
    </row>
    <row r="34" spans="1:16" ht="25.5">
      <c r="A34" t="s">
        <v>50</v>
      </c>
      <c s="34" t="s">
        <v>536</v>
      </c>
      <c s="34" t="s">
        <v>751</v>
      </c>
      <c s="35" t="s">
        <v>5</v>
      </c>
      <c s="6" t="s">
        <v>752</v>
      </c>
      <c s="36" t="s">
        <v>744</v>
      </c>
      <c s="37">
        <v>1</v>
      </c>
      <c s="36">
        <v>0</v>
      </c>
      <c s="36">
        <f>ROUND(G34*H34,6)</f>
      </c>
      <c r="L34" s="38">
        <v>0</v>
      </c>
      <c s="32">
        <f>ROUND(ROUND(L34,2)*ROUND(G34,3),2)</f>
      </c>
      <c s="36" t="s">
        <v>55</v>
      </c>
      <c>
        <f>(M34*21)/100</f>
      </c>
      <c t="s">
        <v>28</v>
      </c>
    </row>
    <row r="35" spans="1:5" ht="25.5">
      <c r="A35" s="35" t="s">
        <v>56</v>
      </c>
      <c r="E35" s="39" t="s">
        <v>752</v>
      </c>
    </row>
    <row r="36" spans="1:5" ht="12.75">
      <c r="A36" s="35" t="s">
        <v>57</v>
      </c>
      <c r="E36" s="40" t="s">
        <v>5</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3443</v>
      </c>
      <c r="E8" s="30" t="s">
        <v>3442</v>
      </c>
      <c r="J8" s="29">
        <f>0+J9</f>
      </c>
      <c s="29">
        <f>0+K9</f>
      </c>
      <c s="29">
        <f>0+L9</f>
      </c>
      <c s="29">
        <f>0+M9</f>
      </c>
    </row>
    <row r="9" spans="1:13" ht="12.75">
      <c r="A9" t="s">
        <v>47</v>
      </c>
      <c r="C9" s="31" t="s">
        <v>3444</v>
      </c>
      <c r="E9" s="33" t="s">
        <v>3442</v>
      </c>
      <c r="J9" s="32">
        <f>0</f>
      </c>
      <c s="32">
        <f>0</f>
      </c>
      <c s="32">
        <f>0+L10+L14+L18+L22+L26+L30</f>
      </c>
      <c s="32">
        <f>0+M10+M14+M18+M22+M26+M30</f>
      </c>
    </row>
    <row r="10" spans="1:16" ht="12.75">
      <c r="A10" t="s">
        <v>50</v>
      </c>
      <c s="34" t="s">
        <v>80</v>
      </c>
      <c s="34" t="s">
        <v>1212</v>
      </c>
      <c s="35" t="s">
        <v>5</v>
      </c>
      <c s="6" t="s">
        <v>1213</v>
      </c>
      <c s="36" t="s">
        <v>744</v>
      </c>
      <c s="37">
        <v>1</v>
      </c>
      <c s="36">
        <v>0.0099</v>
      </c>
      <c s="36">
        <f>ROUND(G10*H10,6)</f>
      </c>
      <c r="L10" s="38">
        <v>0</v>
      </c>
      <c s="32">
        <f>ROUND(ROUND(L10,2)*ROUND(G10,3),2)</f>
      </c>
      <c s="36" t="s">
        <v>55</v>
      </c>
      <c>
        <f>(M10*21)/100</f>
      </c>
      <c t="s">
        <v>28</v>
      </c>
    </row>
    <row r="11" spans="1:5" ht="12.75">
      <c r="A11" s="35" t="s">
        <v>56</v>
      </c>
      <c r="E11" s="39" t="s">
        <v>1213</v>
      </c>
    </row>
    <row r="12" spans="1:5" ht="12.75">
      <c r="A12" s="35" t="s">
        <v>57</v>
      </c>
      <c r="E12" s="40" t="s">
        <v>5</v>
      </c>
    </row>
    <row r="13" spans="1:5" ht="12.75">
      <c r="A13" t="s">
        <v>58</v>
      </c>
      <c r="E13" s="39" t="s">
        <v>5</v>
      </c>
    </row>
    <row r="14" spans="1:16" ht="12.75">
      <c r="A14" t="s">
        <v>50</v>
      </c>
      <c s="34" t="s">
        <v>28</v>
      </c>
      <c s="34" t="s">
        <v>3445</v>
      </c>
      <c s="35" t="s">
        <v>5</v>
      </c>
      <c s="6" t="s">
        <v>3446</v>
      </c>
      <c s="36" t="s">
        <v>744</v>
      </c>
      <c s="37">
        <v>1</v>
      </c>
      <c s="36">
        <v>0</v>
      </c>
      <c s="36">
        <f>ROUND(G14*H14,6)</f>
      </c>
      <c r="L14" s="38">
        <v>0</v>
      </c>
      <c s="32">
        <f>ROUND(ROUND(L14,2)*ROUND(G14,3),2)</f>
      </c>
      <c s="36" t="s">
        <v>55</v>
      </c>
      <c>
        <f>(M14*21)/100</f>
      </c>
      <c t="s">
        <v>28</v>
      </c>
    </row>
    <row r="15" spans="1:5" ht="12.75">
      <c r="A15" s="35" t="s">
        <v>56</v>
      </c>
      <c r="E15" s="39" t="s">
        <v>3446</v>
      </c>
    </row>
    <row r="16" spans="1:5" ht="12.75">
      <c r="A16" s="35" t="s">
        <v>57</v>
      </c>
      <c r="E16" s="40" t="s">
        <v>5</v>
      </c>
    </row>
    <row r="17" spans="1:5" ht="12.75">
      <c r="A17" t="s">
        <v>58</v>
      </c>
      <c r="E17" s="39" t="s">
        <v>5</v>
      </c>
    </row>
    <row r="18" spans="1:16" ht="12.75">
      <c r="A18" t="s">
        <v>50</v>
      </c>
      <c s="34" t="s">
        <v>26</v>
      </c>
      <c s="34" t="s">
        <v>3447</v>
      </c>
      <c s="35" t="s">
        <v>5</v>
      </c>
      <c s="6" t="s">
        <v>3448</v>
      </c>
      <c s="36" t="s">
        <v>91</v>
      </c>
      <c s="37">
        <v>1</v>
      </c>
      <c s="36">
        <v>0</v>
      </c>
      <c s="36">
        <f>ROUND(G18*H18,6)</f>
      </c>
      <c r="L18" s="38">
        <v>0</v>
      </c>
      <c s="32">
        <f>ROUND(ROUND(L18,2)*ROUND(G18,3),2)</f>
      </c>
      <c s="36" t="s">
        <v>55</v>
      </c>
      <c>
        <f>(M18*21)/100</f>
      </c>
      <c t="s">
        <v>28</v>
      </c>
    </row>
    <row r="19" spans="1:5" ht="12.75">
      <c r="A19" s="35" t="s">
        <v>56</v>
      </c>
      <c r="E19" s="39" t="s">
        <v>3448</v>
      </c>
    </row>
    <row r="20" spans="1:5" ht="12.75">
      <c r="A20" s="35" t="s">
        <v>57</v>
      </c>
      <c r="E20" s="40" t="s">
        <v>5</v>
      </c>
    </row>
    <row r="21" spans="1:5" ht="12.75">
      <c r="A21" t="s">
        <v>58</v>
      </c>
      <c r="E21" s="39" t="s">
        <v>5</v>
      </c>
    </row>
    <row r="22" spans="1:16" ht="12.75">
      <c r="A22" t="s">
        <v>50</v>
      </c>
      <c s="34" t="s">
        <v>514</v>
      </c>
      <c s="34" t="s">
        <v>2515</v>
      </c>
      <c s="35" t="s">
        <v>5</v>
      </c>
      <c s="6" t="s">
        <v>3449</v>
      </c>
      <c s="36" t="s">
        <v>744</v>
      </c>
      <c s="37">
        <v>1</v>
      </c>
      <c s="36">
        <v>0</v>
      </c>
      <c s="36">
        <f>ROUND(G22*H22,6)</f>
      </c>
      <c r="L22" s="38">
        <v>0</v>
      </c>
      <c s="32">
        <f>ROUND(ROUND(L22,2)*ROUND(G22,3),2)</f>
      </c>
      <c s="36" t="s">
        <v>55</v>
      </c>
      <c>
        <f>(M22*21)/100</f>
      </c>
      <c t="s">
        <v>28</v>
      </c>
    </row>
    <row r="23" spans="1:5" ht="12.75">
      <c r="A23" s="35" t="s">
        <v>56</v>
      </c>
      <c r="E23" s="39" t="s">
        <v>3449</v>
      </c>
    </row>
    <row r="24" spans="1:5" ht="12.75">
      <c r="A24" s="35" t="s">
        <v>57</v>
      </c>
      <c r="E24" s="40" t="s">
        <v>5</v>
      </c>
    </row>
    <row r="25" spans="1:5" ht="12.75">
      <c r="A25" t="s">
        <v>58</v>
      </c>
      <c r="E25" s="39" t="s">
        <v>5</v>
      </c>
    </row>
    <row r="26" spans="1:16" ht="25.5">
      <c r="A26" t="s">
        <v>50</v>
      </c>
      <c s="34" t="s">
        <v>27</v>
      </c>
      <c s="34" t="s">
        <v>3450</v>
      </c>
      <c s="35" t="s">
        <v>5</v>
      </c>
      <c s="6" t="s">
        <v>3451</v>
      </c>
      <c s="36" t="s">
        <v>744</v>
      </c>
      <c s="37">
        <v>1</v>
      </c>
      <c s="36">
        <v>0</v>
      </c>
      <c s="36">
        <f>ROUND(G26*H26,6)</f>
      </c>
      <c r="L26" s="38">
        <v>0</v>
      </c>
      <c s="32">
        <f>ROUND(ROUND(L26,2)*ROUND(G26,3),2)</f>
      </c>
      <c s="36" t="s">
        <v>55</v>
      </c>
      <c>
        <f>(M26*21)/100</f>
      </c>
      <c t="s">
        <v>28</v>
      </c>
    </row>
    <row r="27" spans="1:5" ht="38.25">
      <c r="A27" s="35" t="s">
        <v>56</v>
      </c>
      <c r="E27" s="39" t="s">
        <v>3452</v>
      </c>
    </row>
    <row r="28" spans="1:5" ht="12.75">
      <c r="A28" s="35" t="s">
        <v>57</v>
      </c>
      <c r="E28" s="40" t="s">
        <v>5</v>
      </c>
    </row>
    <row r="29" spans="1:5" ht="12.75">
      <c r="A29" t="s">
        <v>58</v>
      </c>
      <c r="E29" s="39" t="s">
        <v>5</v>
      </c>
    </row>
    <row r="30" spans="1:16" ht="25.5">
      <c r="A30" t="s">
        <v>50</v>
      </c>
      <c s="34" t="s">
        <v>519</v>
      </c>
      <c s="34" t="s">
        <v>3453</v>
      </c>
      <c s="35" t="s">
        <v>5</v>
      </c>
      <c s="6" t="s">
        <v>3454</v>
      </c>
      <c s="36" t="s">
        <v>744</v>
      </c>
      <c s="37">
        <v>1</v>
      </c>
      <c s="36">
        <v>0</v>
      </c>
      <c s="36">
        <f>ROUND(G30*H30,6)</f>
      </c>
      <c r="L30" s="38">
        <v>0</v>
      </c>
      <c s="32">
        <f>ROUND(ROUND(L30,2)*ROUND(G30,3),2)</f>
      </c>
      <c s="36" t="s">
        <v>55</v>
      </c>
      <c>
        <f>(M30*21)/100</f>
      </c>
      <c t="s">
        <v>28</v>
      </c>
    </row>
    <row r="31" spans="1:5" ht="25.5">
      <c r="A31" s="35" t="s">
        <v>56</v>
      </c>
      <c r="E31" s="39" t="s">
        <v>3454</v>
      </c>
    </row>
    <row r="32" spans="1:5" ht="12.75">
      <c r="A32" s="35" t="s">
        <v>57</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757</v>
      </c>
      <c r="E8" s="30" t="s">
        <v>756</v>
      </c>
      <c r="J8" s="29">
        <f>0+J9+J34+J51+J72+J81+J98+J103+J116+J137</f>
      </c>
      <c s="29">
        <f>0+K9+K34+K51+K72+K81+K98+K103+K116+K137</f>
      </c>
      <c s="29">
        <f>0+L9+L34+L51+L72+L81+L98+L103+L116+L137</f>
      </c>
      <c s="29">
        <f>0+M9+M34+M51+M72+M81+M98+M103+M116+M137</f>
      </c>
    </row>
    <row r="9" spans="1:13" ht="12.75">
      <c r="A9" t="s">
        <v>47</v>
      </c>
      <c r="C9" s="31" t="s">
        <v>80</v>
      </c>
      <c r="E9" s="33" t="s">
        <v>758</v>
      </c>
      <c r="J9" s="32">
        <f>0</f>
      </c>
      <c s="32">
        <f>0</f>
      </c>
      <c s="32">
        <f>0+L10+L14+L18+L22+L26+L30</f>
      </c>
      <c s="32">
        <f>0+M10+M14+M18+M22+M26+M30</f>
      </c>
    </row>
    <row r="10" spans="1:16" ht="25.5">
      <c r="A10" t="s">
        <v>50</v>
      </c>
      <c s="34" t="s">
        <v>80</v>
      </c>
      <c s="34" t="s">
        <v>759</v>
      </c>
      <c s="35" t="s">
        <v>5</v>
      </c>
      <c s="6" t="s">
        <v>760</v>
      </c>
      <c s="36" t="s">
        <v>459</v>
      </c>
      <c s="37">
        <v>124.291</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2.75">
      <c r="A13" t="s">
        <v>58</v>
      </c>
      <c r="E13" s="39" t="s">
        <v>5</v>
      </c>
    </row>
    <row r="14" spans="1:16" ht="25.5">
      <c r="A14" t="s">
        <v>50</v>
      </c>
      <c s="34" t="s">
        <v>28</v>
      </c>
      <c s="34" t="s">
        <v>763</v>
      </c>
      <c s="35" t="s">
        <v>5</v>
      </c>
      <c s="6" t="s">
        <v>764</v>
      </c>
      <c s="36" t="s">
        <v>459</v>
      </c>
      <c s="37">
        <v>124.291</v>
      </c>
      <c s="36">
        <v>0</v>
      </c>
      <c s="36">
        <f>ROUND(G14*H14,6)</f>
      </c>
      <c r="L14" s="38">
        <v>0</v>
      </c>
      <c s="32">
        <f>ROUND(ROUND(L14,2)*ROUND(G14,3),2)</f>
      </c>
      <c s="36" t="s">
        <v>761</v>
      </c>
      <c>
        <f>(M14*21)/100</f>
      </c>
      <c t="s">
        <v>28</v>
      </c>
    </row>
    <row r="15" spans="1:5" ht="38.25">
      <c r="A15" s="35" t="s">
        <v>56</v>
      </c>
      <c r="E15" s="39" t="s">
        <v>765</v>
      </c>
    </row>
    <row r="16" spans="1:5" ht="12.75">
      <c r="A16" s="35" t="s">
        <v>57</v>
      </c>
      <c r="E16" s="40" t="s">
        <v>5</v>
      </c>
    </row>
    <row r="17" spans="1:5" ht="12.75">
      <c r="A17" t="s">
        <v>58</v>
      </c>
      <c r="E17" s="39" t="s">
        <v>5</v>
      </c>
    </row>
    <row r="18" spans="1:16" ht="25.5">
      <c r="A18" t="s">
        <v>50</v>
      </c>
      <c s="34" t="s">
        <v>26</v>
      </c>
      <c s="34" t="s">
        <v>766</v>
      </c>
      <c s="35" t="s">
        <v>5</v>
      </c>
      <c s="6" t="s">
        <v>767</v>
      </c>
      <c s="36" t="s">
        <v>768</v>
      </c>
      <c s="37">
        <v>0.288</v>
      </c>
      <c s="36">
        <v>0</v>
      </c>
      <c s="36">
        <f>ROUND(G18*H18,6)</f>
      </c>
      <c r="L18" s="38">
        <v>0</v>
      </c>
      <c s="32">
        <f>ROUND(ROUND(L18,2)*ROUND(G18,3),2)</f>
      </c>
      <c s="36" t="s">
        <v>761</v>
      </c>
      <c>
        <f>(M18*21)/100</f>
      </c>
      <c t="s">
        <v>28</v>
      </c>
    </row>
    <row r="19" spans="1:5" ht="25.5">
      <c r="A19" s="35" t="s">
        <v>56</v>
      </c>
      <c r="E19" s="39" t="s">
        <v>767</v>
      </c>
    </row>
    <row r="20" spans="1:5" ht="12.75">
      <c r="A20" s="35" t="s">
        <v>57</v>
      </c>
      <c r="E20" s="40" t="s">
        <v>769</v>
      </c>
    </row>
    <row r="21" spans="1:5" ht="12.75">
      <c r="A21" t="s">
        <v>58</v>
      </c>
      <c r="E21" s="39" t="s">
        <v>5</v>
      </c>
    </row>
    <row r="22" spans="1:16" ht="38.25">
      <c r="A22" t="s">
        <v>50</v>
      </c>
      <c s="34" t="s">
        <v>511</v>
      </c>
      <c s="34" t="s">
        <v>770</v>
      </c>
      <c s="35" t="s">
        <v>5</v>
      </c>
      <c s="6" t="s">
        <v>771</v>
      </c>
      <c s="36" t="s">
        <v>768</v>
      </c>
      <c s="37">
        <v>0.288</v>
      </c>
      <c s="36">
        <v>0</v>
      </c>
      <c s="36">
        <f>ROUND(G22*H22,6)</f>
      </c>
      <c r="L22" s="38">
        <v>0</v>
      </c>
      <c s="32">
        <f>ROUND(ROUND(L22,2)*ROUND(G22,3),2)</f>
      </c>
      <c s="36" t="s">
        <v>761</v>
      </c>
      <c>
        <f>(M22*21)/100</f>
      </c>
      <c t="s">
        <v>28</v>
      </c>
    </row>
    <row r="23" spans="1:5" ht="38.25">
      <c r="A23" s="35" t="s">
        <v>56</v>
      </c>
      <c r="E23" s="39" t="s">
        <v>772</v>
      </c>
    </row>
    <row r="24" spans="1:5" ht="12.75">
      <c r="A24" s="35" t="s">
        <v>57</v>
      </c>
      <c r="E24" s="40" t="s">
        <v>5</v>
      </c>
    </row>
    <row r="25" spans="1:5" ht="12.75">
      <c r="A25" t="s">
        <v>58</v>
      </c>
      <c r="E25" s="39" t="s">
        <v>5</v>
      </c>
    </row>
    <row r="26" spans="1:16" ht="38.25">
      <c r="A26" t="s">
        <v>50</v>
      </c>
      <c s="34" t="s">
        <v>514</v>
      </c>
      <c s="34" t="s">
        <v>773</v>
      </c>
      <c s="35" t="s">
        <v>5</v>
      </c>
      <c s="6" t="s">
        <v>771</v>
      </c>
      <c s="36" t="s">
        <v>768</v>
      </c>
      <c s="37">
        <v>1.44</v>
      </c>
      <c s="36">
        <v>0</v>
      </c>
      <c s="36">
        <f>ROUND(G26*H26,6)</f>
      </c>
      <c r="L26" s="38">
        <v>0</v>
      </c>
      <c s="32">
        <f>ROUND(ROUND(L26,2)*ROUND(G26,3),2)</f>
      </c>
      <c s="36" t="s">
        <v>761</v>
      </c>
      <c>
        <f>(M26*21)/100</f>
      </c>
      <c t="s">
        <v>28</v>
      </c>
    </row>
    <row r="27" spans="1:5" ht="51">
      <c r="A27" s="35" t="s">
        <v>56</v>
      </c>
      <c r="E27" s="39" t="s">
        <v>774</v>
      </c>
    </row>
    <row r="28" spans="1:5" ht="12.75">
      <c r="A28" s="35" t="s">
        <v>57</v>
      </c>
      <c r="E28" s="40" t="s">
        <v>5</v>
      </c>
    </row>
    <row r="29" spans="1:5" ht="12.75">
      <c r="A29" t="s">
        <v>58</v>
      </c>
      <c r="E29" s="39" t="s">
        <v>5</v>
      </c>
    </row>
    <row r="30" spans="1:16" ht="25.5">
      <c r="A30" t="s">
        <v>50</v>
      </c>
      <c s="34" t="s">
        <v>27</v>
      </c>
      <c s="34" t="s">
        <v>775</v>
      </c>
      <c s="35" t="s">
        <v>5</v>
      </c>
      <c s="6" t="s">
        <v>776</v>
      </c>
      <c s="36" t="s">
        <v>777</v>
      </c>
      <c s="37">
        <v>0.461</v>
      </c>
      <c s="36">
        <v>0</v>
      </c>
      <c s="36">
        <f>ROUND(G30*H30,6)</f>
      </c>
      <c r="L30" s="38">
        <v>0</v>
      </c>
      <c s="32">
        <f>ROUND(ROUND(L30,2)*ROUND(G30,3),2)</f>
      </c>
      <c s="36" t="s">
        <v>761</v>
      </c>
      <c>
        <f>(M30*21)/100</f>
      </c>
      <c t="s">
        <v>28</v>
      </c>
    </row>
    <row r="31" spans="1:5" ht="25.5">
      <c r="A31" s="35" t="s">
        <v>56</v>
      </c>
      <c r="E31" s="39" t="s">
        <v>776</v>
      </c>
    </row>
    <row r="32" spans="1:5" ht="12.75">
      <c r="A32" s="35" t="s">
        <v>57</v>
      </c>
      <c r="E32" s="40" t="s">
        <v>5</v>
      </c>
    </row>
    <row r="33" spans="1:5" ht="12.75">
      <c r="A33" t="s">
        <v>58</v>
      </c>
      <c r="E33" s="39" t="s">
        <v>5</v>
      </c>
    </row>
    <row r="34" spans="1:13" ht="12.75">
      <c r="A34" t="s">
        <v>47</v>
      </c>
      <c r="C34" s="31" t="s">
        <v>28</v>
      </c>
      <c r="E34" s="33" t="s">
        <v>778</v>
      </c>
      <c r="J34" s="32">
        <f>0</f>
      </c>
      <c s="32">
        <f>0</f>
      </c>
      <c s="32">
        <f>0+L35+L39+L43+L47</f>
      </c>
      <c s="32">
        <f>0+M35+M39+M43+M47</f>
      </c>
    </row>
    <row r="35" spans="1:16" ht="25.5">
      <c r="A35" t="s">
        <v>50</v>
      </c>
      <c s="34" t="s">
        <v>519</v>
      </c>
      <c s="34" t="s">
        <v>779</v>
      </c>
      <c s="35" t="s">
        <v>5</v>
      </c>
      <c s="6" t="s">
        <v>780</v>
      </c>
      <c s="36" t="s">
        <v>768</v>
      </c>
      <c s="37">
        <v>0.432</v>
      </c>
      <c s="36">
        <v>2.45329</v>
      </c>
      <c s="36">
        <f>ROUND(G35*H35,6)</f>
      </c>
      <c r="L35" s="38">
        <v>0</v>
      </c>
      <c s="32">
        <f>ROUND(ROUND(L35,2)*ROUND(G35,3),2)</f>
      </c>
      <c s="36" t="s">
        <v>761</v>
      </c>
      <c>
        <f>(M35*21)/100</f>
      </c>
      <c t="s">
        <v>28</v>
      </c>
    </row>
    <row r="36" spans="1:5" ht="25.5">
      <c r="A36" s="35" t="s">
        <v>56</v>
      </c>
      <c r="E36" s="39" t="s">
        <v>780</v>
      </c>
    </row>
    <row r="37" spans="1:5" ht="12.75">
      <c r="A37" s="35" t="s">
        <v>57</v>
      </c>
      <c r="E37" s="40" t="s">
        <v>781</v>
      </c>
    </row>
    <row r="38" spans="1:5" ht="12.75">
      <c r="A38" t="s">
        <v>58</v>
      </c>
      <c r="E38" s="39" t="s">
        <v>5</v>
      </c>
    </row>
    <row r="39" spans="1:16" ht="12.75">
      <c r="A39" t="s">
        <v>50</v>
      </c>
      <c s="34" t="s">
        <v>522</v>
      </c>
      <c s="34" t="s">
        <v>782</v>
      </c>
      <c s="35" t="s">
        <v>5</v>
      </c>
      <c s="6" t="s">
        <v>783</v>
      </c>
      <c s="36" t="s">
        <v>54</v>
      </c>
      <c s="37">
        <v>32</v>
      </c>
      <c s="36">
        <v>0</v>
      </c>
      <c s="36">
        <f>ROUND(G39*H39,6)</f>
      </c>
      <c r="L39" s="38">
        <v>0</v>
      </c>
      <c s="32">
        <f>ROUND(ROUND(L39,2)*ROUND(G39,3),2)</f>
      </c>
      <c s="36" t="s">
        <v>55</v>
      </c>
      <c>
        <f>(M39*21)/100</f>
      </c>
      <c t="s">
        <v>28</v>
      </c>
    </row>
    <row r="40" spans="1:5" ht="12.75">
      <c r="A40" s="35" t="s">
        <v>56</v>
      </c>
      <c r="E40" s="39" t="s">
        <v>783</v>
      </c>
    </row>
    <row r="41" spans="1:5" ht="12.75">
      <c r="A41" s="35" t="s">
        <v>57</v>
      </c>
      <c r="E41" s="40" t="s">
        <v>784</v>
      </c>
    </row>
    <row r="42" spans="1:5" ht="12.75">
      <c r="A42" t="s">
        <v>58</v>
      </c>
      <c r="E42" s="39" t="s">
        <v>5</v>
      </c>
    </row>
    <row r="43" spans="1:16" ht="12.75">
      <c r="A43" t="s">
        <v>50</v>
      </c>
      <c s="34" t="s">
        <v>525</v>
      </c>
      <c s="34" t="s">
        <v>785</v>
      </c>
      <c s="35" t="s">
        <v>5</v>
      </c>
      <c s="6" t="s">
        <v>786</v>
      </c>
      <c s="36" t="s">
        <v>459</v>
      </c>
      <c s="37">
        <v>1.92</v>
      </c>
      <c s="36">
        <v>0.00264</v>
      </c>
      <c s="36">
        <f>ROUND(G43*H43,6)</f>
      </c>
      <c r="L43" s="38">
        <v>0</v>
      </c>
      <c s="32">
        <f>ROUND(ROUND(L43,2)*ROUND(G43,3),2)</f>
      </c>
      <c s="36" t="s">
        <v>761</v>
      </c>
      <c>
        <f>(M43*21)/100</f>
      </c>
      <c t="s">
        <v>28</v>
      </c>
    </row>
    <row r="44" spans="1:5" ht="12.75">
      <c r="A44" s="35" t="s">
        <v>56</v>
      </c>
      <c r="E44" s="39" t="s">
        <v>786</v>
      </c>
    </row>
    <row r="45" spans="1:5" ht="12.75">
      <c r="A45" s="35" t="s">
        <v>57</v>
      </c>
      <c r="E45" s="40" t="s">
        <v>787</v>
      </c>
    </row>
    <row r="46" spans="1:5" ht="12.75">
      <c r="A46" t="s">
        <v>58</v>
      </c>
      <c r="E46" s="39" t="s">
        <v>5</v>
      </c>
    </row>
    <row r="47" spans="1:16" ht="12.75">
      <c r="A47" t="s">
        <v>50</v>
      </c>
      <c s="34" t="s">
        <v>527</v>
      </c>
      <c s="34" t="s">
        <v>788</v>
      </c>
      <c s="35" t="s">
        <v>5</v>
      </c>
      <c s="6" t="s">
        <v>789</v>
      </c>
      <c s="36" t="s">
        <v>459</v>
      </c>
      <c s="37">
        <v>1.92</v>
      </c>
      <c s="36">
        <v>0</v>
      </c>
      <c s="36">
        <f>ROUND(G47*H47,6)</f>
      </c>
      <c r="L47" s="38">
        <v>0</v>
      </c>
      <c s="32">
        <f>ROUND(ROUND(L47,2)*ROUND(G47,3),2)</f>
      </c>
      <c s="36" t="s">
        <v>761</v>
      </c>
      <c>
        <f>(M47*21)/100</f>
      </c>
      <c t="s">
        <v>28</v>
      </c>
    </row>
    <row r="48" spans="1:5" ht="12.75">
      <c r="A48" s="35" t="s">
        <v>56</v>
      </c>
      <c r="E48" s="39" t="s">
        <v>789</v>
      </c>
    </row>
    <row r="49" spans="1:5" ht="12.75">
      <c r="A49" s="35" t="s">
        <v>57</v>
      </c>
      <c r="E49" s="40" t="s">
        <v>5</v>
      </c>
    </row>
    <row r="50" spans="1:5" ht="12.75">
      <c r="A50" t="s">
        <v>58</v>
      </c>
      <c r="E50" s="39" t="s">
        <v>5</v>
      </c>
    </row>
    <row r="51" spans="1:13" ht="12.75">
      <c r="A51" t="s">
        <v>47</v>
      </c>
      <c r="C51" s="31" t="s">
        <v>514</v>
      </c>
      <c r="E51" s="33" t="s">
        <v>790</v>
      </c>
      <c r="J51" s="32">
        <f>0</f>
      </c>
      <c s="32">
        <f>0</f>
      </c>
      <c s="32">
        <f>0+L52+L56+L60+L64+L68</f>
      </c>
      <c s="32">
        <f>0+M52+M56+M60+M64+M68</f>
      </c>
    </row>
    <row r="52" spans="1:16" ht="12.75">
      <c r="A52" t="s">
        <v>50</v>
      </c>
      <c s="34" t="s">
        <v>530</v>
      </c>
      <c s="34" t="s">
        <v>791</v>
      </c>
      <c s="35" t="s">
        <v>5</v>
      </c>
      <c s="6" t="s">
        <v>792</v>
      </c>
      <c s="36" t="s">
        <v>459</v>
      </c>
      <c s="37">
        <v>121.291</v>
      </c>
      <c s="36">
        <v>0.598</v>
      </c>
      <c s="36">
        <f>ROUND(G52*H52,6)</f>
      </c>
      <c r="L52" s="38">
        <v>0</v>
      </c>
      <c s="32">
        <f>ROUND(ROUND(L52,2)*ROUND(G52,3),2)</f>
      </c>
      <c s="36" t="s">
        <v>761</v>
      </c>
      <c>
        <f>(M52*21)/100</f>
      </c>
      <c t="s">
        <v>28</v>
      </c>
    </row>
    <row r="53" spans="1:5" ht="12.75">
      <c r="A53" s="35" t="s">
        <v>56</v>
      </c>
      <c r="E53" s="39" t="s">
        <v>792</v>
      </c>
    </row>
    <row r="54" spans="1:5" ht="12.75">
      <c r="A54" s="35" t="s">
        <v>57</v>
      </c>
      <c r="E54" s="40" t="s">
        <v>5</v>
      </c>
    </row>
    <row r="55" spans="1:5" ht="12.75">
      <c r="A55" t="s">
        <v>58</v>
      </c>
      <c r="E55" s="39" t="s">
        <v>5</v>
      </c>
    </row>
    <row r="56" spans="1:16" ht="38.25">
      <c r="A56" t="s">
        <v>50</v>
      </c>
      <c s="34" t="s">
        <v>533</v>
      </c>
      <c s="34" t="s">
        <v>793</v>
      </c>
      <c s="35" t="s">
        <v>5</v>
      </c>
      <c s="6" t="s">
        <v>794</v>
      </c>
      <c s="36" t="s">
        <v>459</v>
      </c>
      <c s="37">
        <v>124.291</v>
      </c>
      <c s="36">
        <v>0.10362</v>
      </c>
      <c s="36">
        <f>ROUND(G56*H56,6)</f>
      </c>
      <c r="L56" s="38">
        <v>0</v>
      </c>
      <c s="32">
        <f>ROUND(ROUND(L56,2)*ROUND(G56,3),2)</f>
      </c>
      <c s="36" t="s">
        <v>761</v>
      </c>
      <c>
        <f>(M56*21)/100</f>
      </c>
      <c t="s">
        <v>28</v>
      </c>
    </row>
    <row r="57" spans="1:5" ht="51">
      <c r="A57" s="35" t="s">
        <v>56</v>
      </c>
      <c r="E57" s="39" t="s">
        <v>795</v>
      </c>
    </row>
    <row r="58" spans="1:5" ht="25.5">
      <c r="A58" s="35" t="s">
        <v>57</v>
      </c>
      <c r="E58" s="42" t="s">
        <v>796</v>
      </c>
    </row>
    <row r="59" spans="1:5" ht="12.75">
      <c r="A59" t="s">
        <v>58</v>
      </c>
      <c r="E59" s="39" t="s">
        <v>5</v>
      </c>
    </row>
    <row r="60" spans="1:16" ht="12.75">
      <c r="A60" t="s">
        <v>50</v>
      </c>
      <c s="34" t="s">
        <v>536</v>
      </c>
      <c s="34" t="s">
        <v>797</v>
      </c>
      <c s="35" t="s">
        <v>5</v>
      </c>
      <c s="6" t="s">
        <v>798</v>
      </c>
      <c s="36" t="s">
        <v>459</v>
      </c>
      <c s="37">
        <v>106.243</v>
      </c>
      <c s="36">
        <v>0.21</v>
      </c>
      <c s="36">
        <f>ROUND(G60*H60,6)</f>
      </c>
      <c r="L60" s="38">
        <v>0</v>
      </c>
      <c s="32">
        <f>ROUND(ROUND(L60,2)*ROUND(G60,3),2)</f>
      </c>
      <c s="36" t="s">
        <v>761</v>
      </c>
      <c>
        <f>(M60*21)/100</f>
      </c>
      <c t="s">
        <v>28</v>
      </c>
    </row>
    <row r="61" spans="1:5" ht="12.75">
      <c r="A61" s="35" t="s">
        <v>56</v>
      </c>
      <c r="E61" s="39" t="s">
        <v>798</v>
      </c>
    </row>
    <row r="62" spans="1:5" ht="51">
      <c r="A62" s="35" t="s">
        <v>57</v>
      </c>
      <c r="E62" s="40" t="s">
        <v>799</v>
      </c>
    </row>
    <row r="63" spans="1:5" ht="12.75">
      <c r="A63" t="s">
        <v>58</v>
      </c>
      <c r="E63" s="39" t="s">
        <v>5</v>
      </c>
    </row>
    <row r="64" spans="1:16" ht="12.75">
      <c r="A64" t="s">
        <v>50</v>
      </c>
      <c s="34" t="s">
        <v>539</v>
      </c>
      <c s="34" t="s">
        <v>800</v>
      </c>
      <c s="35" t="s">
        <v>5</v>
      </c>
      <c s="6" t="s">
        <v>801</v>
      </c>
      <c s="36" t="s">
        <v>459</v>
      </c>
      <c s="37">
        <v>19.291</v>
      </c>
      <c s="36">
        <v>0.15</v>
      </c>
      <c s="36">
        <f>ROUND(G64*H64,6)</f>
      </c>
      <c r="L64" s="38">
        <v>0</v>
      </c>
      <c s="32">
        <f>ROUND(ROUND(L64,2)*ROUND(G64,3),2)</f>
      </c>
      <c s="36" t="s">
        <v>761</v>
      </c>
      <c>
        <f>(M64*21)/100</f>
      </c>
      <c t="s">
        <v>28</v>
      </c>
    </row>
    <row r="65" spans="1:5" ht="12.75">
      <c r="A65" s="35" t="s">
        <v>56</v>
      </c>
      <c r="E65" s="39" t="s">
        <v>801</v>
      </c>
    </row>
    <row r="66" spans="1:5" ht="12.75">
      <c r="A66" s="35" t="s">
        <v>57</v>
      </c>
      <c r="E66" s="40" t="s">
        <v>5</v>
      </c>
    </row>
    <row r="67" spans="1:5" ht="12.75">
      <c r="A67" t="s">
        <v>58</v>
      </c>
      <c r="E67" s="39" t="s">
        <v>5</v>
      </c>
    </row>
    <row r="68" spans="1:16" ht="25.5">
      <c r="A68" t="s">
        <v>50</v>
      </c>
      <c s="34" t="s">
        <v>542</v>
      </c>
      <c s="34" t="s">
        <v>802</v>
      </c>
      <c s="35" t="s">
        <v>5</v>
      </c>
      <c s="6" t="s">
        <v>803</v>
      </c>
      <c s="36" t="s">
        <v>68</v>
      </c>
      <c s="37">
        <v>12.725</v>
      </c>
      <c s="36">
        <v>1E-05</v>
      </c>
      <c s="36">
        <f>ROUND(G68*H68,6)</f>
      </c>
      <c r="L68" s="38">
        <v>0</v>
      </c>
      <c s="32">
        <f>ROUND(ROUND(L68,2)*ROUND(G68,3),2)</f>
      </c>
      <c s="36" t="s">
        <v>761</v>
      </c>
      <c>
        <f>(M68*21)/100</f>
      </c>
      <c t="s">
        <v>28</v>
      </c>
    </row>
    <row r="69" spans="1:5" ht="25.5">
      <c r="A69" s="35" t="s">
        <v>56</v>
      </c>
      <c r="E69" s="39" t="s">
        <v>803</v>
      </c>
    </row>
    <row r="70" spans="1:5" ht="12.75">
      <c r="A70" s="35" t="s">
        <v>57</v>
      </c>
      <c r="E70" s="40" t="s">
        <v>804</v>
      </c>
    </row>
    <row r="71" spans="1:5" ht="12.75">
      <c r="A71" t="s">
        <v>58</v>
      </c>
      <c r="E71" s="39" t="s">
        <v>5</v>
      </c>
    </row>
    <row r="72" spans="1:13" ht="12.75">
      <c r="A72" t="s">
        <v>47</v>
      </c>
      <c r="C72" s="31" t="s">
        <v>805</v>
      </c>
      <c r="E72" s="33" t="s">
        <v>806</v>
      </c>
      <c r="J72" s="32">
        <f>0</f>
      </c>
      <c s="32">
        <f>0</f>
      </c>
      <c s="32">
        <f>0+L73+L77</f>
      </c>
      <c s="32">
        <f>0+M73+M77</f>
      </c>
    </row>
    <row r="73" spans="1:16" ht="25.5">
      <c r="A73" t="s">
        <v>50</v>
      </c>
      <c s="34" t="s">
        <v>577</v>
      </c>
      <c s="34" t="s">
        <v>807</v>
      </c>
      <c s="35" t="s">
        <v>5</v>
      </c>
      <c s="6" t="s">
        <v>808</v>
      </c>
      <c s="36" t="s">
        <v>54</v>
      </c>
      <c s="37">
        <v>9</v>
      </c>
      <c s="36">
        <v>0.195</v>
      </c>
      <c s="36">
        <f>ROUND(G73*H73,6)</f>
      </c>
      <c r="L73" s="38">
        <v>0</v>
      </c>
      <c s="32">
        <f>ROUND(ROUND(L73,2)*ROUND(G73,3),2)</f>
      </c>
      <c s="36" t="s">
        <v>55</v>
      </c>
      <c>
        <f>(M73*21)/100</f>
      </c>
      <c t="s">
        <v>28</v>
      </c>
    </row>
    <row r="74" spans="1:5" ht="25.5">
      <c r="A74" s="35" t="s">
        <v>56</v>
      </c>
      <c r="E74" s="39" t="s">
        <v>808</v>
      </c>
    </row>
    <row r="75" spans="1:5" ht="25.5">
      <c r="A75" s="35" t="s">
        <v>57</v>
      </c>
      <c r="E75" s="42" t="s">
        <v>809</v>
      </c>
    </row>
    <row r="76" spans="1:5" ht="12.75">
      <c r="A76" t="s">
        <v>58</v>
      </c>
      <c r="E76" s="39" t="s">
        <v>5</v>
      </c>
    </row>
    <row r="77" spans="1:16" ht="25.5">
      <c r="A77" t="s">
        <v>50</v>
      </c>
      <c s="34" t="s">
        <v>580</v>
      </c>
      <c s="34" t="s">
        <v>810</v>
      </c>
      <c s="35" t="s">
        <v>5</v>
      </c>
      <c s="6" t="s">
        <v>811</v>
      </c>
      <c s="36" t="s">
        <v>777</v>
      </c>
      <c s="37">
        <v>1.755</v>
      </c>
      <c s="36">
        <v>0</v>
      </c>
      <c s="36">
        <f>ROUND(G77*H77,6)</f>
      </c>
      <c r="L77" s="38">
        <v>0</v>
      </c>
      <c s="32">
        <f>ROUND(ROUND(L77,2)*ROUND(G77,3),2)</f>
      </c>
      <c s="36" t="s">
        <v>761</v>
      </c>
      <c>
        <f>(M77*21)/100</f>
      </c>
      <c t="s">
        <v>28</v>
      </c>
    </row>
    <row r="78" spans="1:5" ht="25.5">
      <c r="A78" s="35" t="s">
        <v>56</v>
      </c>
      <c r="E78" s="39" t="s">
        <v>811</v>
      </c>
    </row>
    <row r="79" spans="1:5" ht="12.75">
      <c r="A79" s="35" t="s">
        <v>57</v>
      </c>
      <c r="E79" s="40" t="s">
        <v>5</v>
      </c>
    </row>
    <row r="80" spans="1:5" ht="12.75">
      <c r="A80" t="s">
        <v>58</v>
      </c>
      <c r="E80" s="39" t="s">
        <v>5</v>
      </c>
    </row>
    <row r="81" spans="1:13" ht="12.75">
      <c r="A81" t="s">
        <v>47</v>
      </c>
      <c r="C81" s="31" t="s">
        <v>525</v>
      </c>
      <c r="E81" s="33" t="s">
        <v>812</v>
      </c>
      <c r="J81" s="32">
        <f>0</f>
      </c>
      <c s="32">
        <f>0</f>
      </c>
      <c s="32">
        <f>0+L82+L86+L90+L94</f>
      </c>
      <c s="32">
        <f>0+M82+M86+M90+M94</f>
      </c>
    </row>
    <row r="82" spans="1:16" ht="25.5">
      <c r="A82" t="s">
        <v>50</v>
      </c>
      <c s="34" t="s">
        <v>545</v>
      </c>
      <c s="34" t="s">
        <v>813</v>
      </c>
      <c s="35" t="s">
        <v>5</v>
      </c>
      <c s="6" t="s">
        <v>814</v>
      </c>
      <c s="36" t="s">
        <v>68</v>
      </c>
      <c s="37">
        <v>34.2</v>
      </c>
      <c s="36">
        <v>0.08781</v>
      </c>
      <c s="36">
        <f>ROUND(G82*H82,6)</f>
      </c>
      <c r="L82" s="38">
        <v>0</v>
      </c>
      <c s="32">
        <f>ROUND(ROUND(L82,2)*ROUND(G82,3),2)</f>
      </c>
      <c s="36" t="s">
        <v>761</v>
      </c>
      <c>
        <f>(M82*21)/100</f>
      </c>
      <c t="s">
        <v>28</v>
      </c>
    </row>
    <row r="83" spans="1:5" ht="25.5">
      <c r="A83" s="35" t="s">
        <v>56</v>
      </c>
      <c r="E83" s="39" t="s">
        <v>814</v>
      </c>
    </row>
    <row r="84" spans="1:5" ht="12.75">
      <c r="A84" s="35" t="s">
        <v>57</v>
      </c>
      <c r="E84" s="40" t="s">
        <v>5</v>
      </c>
    </row>
    <row r="85" spans="1:5" ht="12.75">
      <c r="A85" t="s">
        <v>58</v>
      </c>
      <c r="E85" s="39" t="s">
        <v>5</v>
      </c>
    </row>
    <row r="86" spans="1:16" ht="12.75">
      <c r="A86" t="s">
        <v>50</v>
      </c>
      <c s="34" t="s">
        <v>546</v>
      </c>
      <c s="34" t="s">
        <v>815</v>
      </c>
      <c s="35" t="s">
        <v>5</v>
      </c>
      <c s="6" t="s">
        <v>816</v>
      </c>
      <c s="36" t="s">
        <v>54</v>
      </c>
      <c s="37">
        <v>2</v>
      </c>
      <c s="36">
        <v>0.19504</v>
      </c>
      <c s="36">
        <f>ROUND(G86*H86,6)</f>
      </c>
      <c r="L86" s="38">
        <v>0</v>
      </c>
      <c s="32">
        <f>ROUND(ROUND(L86,2)*ROUND(G86,3),2)</f>
      </c>
      <c s="36" t="s">
        <v>761</v>
      </c>
      <c>
        <f>(M86*21)/100</f>
      </c>
      <c t="s">
        <v>28</v>
      </c>
    </row>
    <row r="87" spans="1:5" ht="12.75">
      <c r="A87" s="35" t="s">
        <v>56</v>
      </c>
      <c r="E87" s="39" t="s">
        <v>816</v>
      </c>
    </row>
    <row r="88" spans="1:5" ht="12.75">
      <c r="A88" s="35" t="s">
        <v>57</v>
      </c>
      <c r="E88" s="40" t="s">
        <v>5</v>
      </c>
    </row>
    <row r="89" spans="1:5" ht="12.75">
      <c r="A89" t="s">
        <v>58</v>
      </c>
      <c r="E89" s="39" t="s">
        <v>5</v>
      </c>
    </row>
    <row r="90" spans="1:16" ht="38.25">
      <c r="A90" t="s">
        <v>50</v>
      </c>
      <c s="34" t="s">
        <v>549</v>
      </c>
      <c s="34" t="s">
        <v>817</v>
      </c>
      <c s="35" t="s">
        <v>5</v>
      </c>
      <c s="6" t="s">
        <v>818</v>
      </c>
      <c s="36" t="s">
        <v>68</v>
      </c>
      <c s="37">
        <v>30</v>
      </c>
      <c s="36">
        <v>0.01326</v>
      </c>
      <c s="36">
        <f>ROUND(G90*H90,6)</f>
      </c>
      <c r="L90" s="38">
        <v>0</v>
      </c>
      <c s="32">
        <f>ROUND(ROUND(L90,2)*ROUND(G90,3),2)</f>
      </c>
      <c s="36" t="s">
        <v>761</v>
      </c>
      <c>
        <f>(M90*21)/100</f>
      </c>
      <c t="s">
        <v>28</v>
      </c>
    </row>
    <row r="91" spans="1:5" ht="51">
      <c r="A91" s="35" t="s">
        <v>56</v>
      </c>
      <c r="E91" s="39" t="s">
        <v>819</v>
      </c>
    </row>
    <row r="92" spans="1:5" ht="12.75">
      <c r="A92" s="35" t="s">
        <v>57</v>
      </c>
      <c r="E92" s="40" t="s">
        <v>5</v>
      </c>
    </row>
    <row r="93" spans="1:5" ht="12.75">
      <c r="A93" t="s">
        <v>58</v>
      </c>
      <c r="E93" s="39" t="s">
        <v>5</v>
      </c>
    </row>
    <row r="94" spans="1:16" ht="25.5">
      <c r="A94" t="s">
        <v>50</v>
      </c>
      <c s="34" t="s">
        <v>550</v>
      </c>
      <c s="34" t="s">
        <v>820</v>
      </c>
      <c s="35" t="s">
        <v>5</v>
      </c>
      <c s="6" t="s">
        <v>821</v>
      </c>
      <c s="36" t="s">
        <v>68</v>
      </c>
      <c s="37">
        <v>30</v>
      </c>
      <c s="36">
        <v>0.01386</v>
      </c>
      <c s="36">
        <f>ROUND(G94*H94,6)</f>
      </c>
      <c r="L94" s="38">
        <v>0</v>
      </c>
      <c s="32">
        <f>ROUND(ROUND(L94,2)*ROUND(G94,3),2)</f>
      </c>
      <c s="36" t="s">
        <v>761</v>
      </c>
      <c>
        <f>(M94*21)/100</f>
      </c>
      <c t="s">
        <v>28</v>
      </c>
    </row>
    <row r="95" spans="1:5" ht="25.5">
      <c r="A95" s="35" t="s">
        <v>56</v>
      </c>
      <c r="E95" s="39" t="s">
        <v>821</v>
      </c>
    </row>
    <row r="96" spans="1:5" ht="12.75">
      <c r="A96" s="35" t="s">
        <v>57</v>
      </c>
      <c r="E96" s="40" t="s">
        <v>5</v>
      </c>
    </row>
    <row r="97" spans="1:5" ht="12.75">
      <c r="A97" t="s">
        <v>58</v>
      </c>
      <c r="E97" s="39" t="s">
        <v>5</v>
      </c>
    </row>
    <row r="98" spans="1:13" ht="12.75">
      <c r="A98" t="s">
        <v>47</v>
      </c>
      <c r="C98" s="31" t="s">
        <v>95</v>
      </c>
      <c r="E98" s="33" t="s">
        <v>822</v>
      </c>
      <c r="J98" s="32">
        <f>0</f>
      </c>
      <c s="32">
        <f>0</f>
      </c>
      <c s="32">
        <f>0+L99</f>
      </c>
      <c s="32">
        <f>0+M99</f>
      </c>
    </row>
    <row r="99" spans="1:16" ht="25.5">
      <c r="A99" t="s">
        <v>50</v>
      </c>
      <c s="34" t="s">
        <v>553</v>
      </c>
      <c s="34" t="s">
        <v>823</v>
      </c>
      <c s="35" t="s">
        <v>5</v>
      </c>
      <c s="6" t="s">
        <v>824</v>
      </c>
      <c s="36" t="s">
        <v>459</v>
      </c>
      <c s="37">
        <v>121.926</v>
      </c>
      <c s="36">
        <v>0.00047</v>
      </c>
      <c s="36">
        <f>ROUND(G99*H99,6)</f>
      </c>
      <c r="L99" s="38">
        <v>0</v>
      </c>
      <c s="32">
        <f>ROUND(ROUND(L99,2)*ROUND(G99,3),2)</f>
      </c>
      <c s="36" t="s">
        <v>761</v>
      </c>
      <c>
        <f>(M99*21)/100</f>
      </c>
      <c t="s">
        <v>28</v>
      </c>
    </row>
    <row r="100" spans="1:5" ht="25.5">
      <c r="A100" s="35" t="s">
        <v>56</v>
      </c>
      <c r="E100" s="39" t="s">
        <v>824</v>
      </c>
    </row>
    <row r="101" spans="1:5" ht="12.75">
      <c r="A101" s="35" t="s">
        <v>57</v>
      </c>
      <c r="E101" s="40" t="s">
        <v>5</v>
      </c>
    </row>
    <row r="102" spans="1:5" ht="12.75">
      <c r="A102" t="s">
        <v>58</v>
      </c>
      <c r="E102" s="39" t="s">
        <v>5</v>
      </c>
    </row>
    <row r="103" spans="1:13" ht="12.75">
      <c r="A103" t="s">
        <v>47</v>
      </c>
      <c r="C103" s="31" t="s">
        <v>110</v>
      </c>
      <c r="E103" s="33" t="s">
        <v>825</v>
      </c>
      <c r="J103" s="32">
        <f>0</f>
      </c>
      <c s="32">
        <f>0</f>
      </c>
      <c s="32">
        <f>0+L104+L108+L112</f>
      </c>
      <c s="32">
        <f>0+M104+M108+M112</f>
      </c>
    </row>
    <row r="104" spans="1:16" ht="12.75">
      <c r="A104" t="s">
        <v>50</v>
      </c>
      <c s="34" t="s">
        <v>554</v>
      </c>
      <c s="34" t="s">
        <v>826</v>
      </c>
      <c s="35" t="s">
        <v>5</v>
      </c>
      <c s="6" t="s">
        <v>827</v>
      </c>
      <c s="36" t="s">
        <v>768</v>
      </c>
      <c s="37">
        <v>1.749</v>
      </c>
      <c s="36">
        <v>0</v>
      </c>
      <c s="36">
        <f>ROUND(G104*H104,6)</f>
      </c>
      <c r="L104" s="38">
        <v>0</v>
      </c>
      <c s="32">
        <f>ROUND(ROUND(L104,2)*ROUND(G104,3),2)</f>
      </c>
      <c s="36" t="s">
        <v>761</v>
      </c>
      <c>
        <f>(M104*21)/100</f>
      </c>
      <c t="s">
        <v>28</v>
      </c>
    </row>
    <row r="105" spans="1:5" ht="12.75">
      <c r="A105" s="35" t="s">
        <v>56</v>
      </c>
      <c r="E105" s="39" t="s">
        <v>827</v>
      </c>
    </row>
    <row r="106" spans="1:5" ht="25.5">
      <c r="A106" s="35" t="s">
        <v>57</v>
      </c>
      <c r="E106" s="42" t="s">
        <v>828</v>
      </c>
    </row>
    <row r="107" spans="1:5" ht="12.75">
      <c r="A107" t="s">
        <v>58</v>
      </c>
      <c r="E107" s="39" t="s">
        <v>5</v>
      </c>
    </row>
    <row r="108" spans="1:16" ht="25.5">
      <c r="A108" t="s">
        <v>50</v>
      </c>
      <c s="34" t="s">
        <v>557</v>
      </c>
      <c s="34" t="s">
        <v>829</v>
      </c>
      <c s="35" t="s">
        <v>5</v>
      </c>
      <c s="6" t="s">
        <v>830</v>
      </c>
      <c s="36" t="s">
        <v>768</v>
      </c>
      <c s="37">
        <v>1.749</v>
      </c>
      <c s="36">
        <v>0</v>
      </c>
      <c s="36">
        <f>ROUND(G108*H108,6)</f>
      </c>
      <c r="L108" s="38">
        <v>0</v>
      </c>
      <c s="32">
        <f>ROUND(ROUND(L108,2)*ROUND(G108,3),2)</f>
      </c>
      <c s="36" t="s">
        <v>761</v>
      </c>
      <c>
        <f>(M108*21)/100</f>
      </c>
      <c t="s">
        <v>28</v>
      </c>
    </row>
    <row r="109" spans="1:5" ht="25.5">
      <c r="A109" s="35" t="s">
        <v>56</v>
      </c>
      <c r="E109" s="39" t="s">
        <v>830</v>
      </c>
    </row>
    <row r="110" spans="1:5" ht="12.75">
      <c r="A110" s="35" t="s">
        <v>57</v>
      </c>
      <c r="E110" s="40" t="s">
        <v>5</v>
      </c>
    </row>
    <row r="111" spans="1:5" ht="12.75">
      <c r="A111" t="s">
        <v>58</v>
      </c>
      <c r="E111" s="39" t="s">
        <v>5</v>
      </c>
    </row>
    <row r="112" spans="1:16" ht="12.75">
      <c r="A112" t="s">
        <v>50</v>
      </c>
      <c s="34" t="s">
        <v>558</v>
      </c>
      <c s="34" t="s">
        <v>831</v>
      </c>
      <c s="35" t="s">
        <v>5</v>
      </c>
      <c s="6" t="s">
        <v>832</v>
      </c>
      <c s="36" t="s">
        <v>68</v>
      </c>
      <c s="37">
        <v>30</v>
      </c>
      <c s="36">
        <v>0</v>
      </c>
      <c s="36">
        <f>ROUND(G112*H112,6)</f>
      </c>
      <c r="L112" s="38">
        <v>0</v>
      </c>
      <c s="32">
        <f>ROUND(ROUND(L112,2)*ROUND(G112,3),2)</f>
      </c>
      <c s="36" t="s">
        <v>761</v>
      </c>
      <c>
        <f>(M112*21)/100</f>
      </c>
      <c t="s">
        <v>28</v>
      </c>
    </row>
    <row r="113" spans="1:5" ht="12.75">
      <c r="A113" s="35" t="s">
        <v>56</v>
      </c>
      <c r="E113" s="39" t="s">
        <v>832</v>
      </c>
    </row>
    <row r="114" spans="1:5" ht="12.75">
      <c r="A114" s="35" t="s">
        <v>57</v>
      </c>
      <c r="E114" s="40" t="s">
        <v>5</v>
      </c>
    </row>
    <row r="115" spans="1:5" ht="12.75">
      <c r="A115" t="s">
        <v>58</v>
      </c>
      <c r="E115" s="39" t="s">
        <v>5</v>
      </c>
    </row>
    <row r="116" spans="1:13" ht="12.75">
      <c r="A116" t="s">
        <v>47</v>
      </c>
      <c r="C116" s="31" t="s">
        <v>833</v>
      </c>
      <c r="E116" s="33" t="s">
        <v>834</v>
      </c>
      <c r="J116" s="32">
        <f>0</f>
      </c>
      <c s="32">
        <f>0</f>
      </c>
      <c s="32">
        <f>0+L117+L121+L125+L129+L133</f>
      </c>
      <c s="32">
        <f>0+M117+M121+M125+M129+M133</f>
      </c>
    </row>
    <row r="117" spans="1:16" ht="25.5">
      <c r="A117" t="s">
        <v>50</v>
      </c>
      <c s="34" t="s">
        <v>561</v>
      </c>
      <c s="34" t="s">
        <v>835</v>
      </c>
      <c s="35" t="s">
        <v>5</v>
      </c>
      <c s="6" t="s">
        <v>836</v>
      </c>
      <c s="36" t="s">
        <v>777</v>
      </c>
      <c s="37">
        <v>73.99</v>
      </c>
      <c s="36">
        <v>0</v>
      </c>
      <c s="36">
        <f>ROUND(G117*H117,6)</f>
      </c>
      <c r="L117" s="38">
        <v>0</v>
      </c>
      <c s="32">
        <f>ROUND(ROUND(L117,2)*ROUND(G117,3),2)</f>
      </c>
      <c s="36" t="s">
        <v>761</v>
      </c>
      <c>
        <f>(M117*21)/100</f>
      </c>
      <c t="s">
        <v>28</v>
      </c>
    </row>
    <row r="118" spans="1:5" ht="25.5">
      <c r="A118" s="35" t="s">
        <v>56</v>
      </c>
      <c r="E118" s="39" t="s">
        <v>836</v>
      </c>
    </row>
    <row r="119" spans="1:5" ht="12.75">
      <c r="A119" s="35" t="s">
        <v>57</v>
      </c>
      <c r="E119" s="40" t="s">
        <v>5</v>
      </c>
    </row>
    <row r="120" spans="1:5" ht="12.75">
      <c r="A120" t="s">
        <v>58</v>
      </c>
      <c r="E120" s="39" t="s">
        <v>5</v>
      </c>
    </row>
    <row r="121" spans="1:16" ht="25.5">
      <c r="A121" t="s">
        <v>50</v>
      </c>
      <c s="34" t="s">
        <v>562</v>
      </c>
      <c s="34" t="s">
        <v>837</v>
      </c>
      <c s="35" t="s">
        <v>5</v>
      </c>
      <c s="6" t="s">
        <v>838</v>
      </c>
      <c s="36" t="s">
        <v>777</v>
      </c>
      <c s="37">
        <v>1035.86</v>
      </c>
      <c s="36">
        <v>0</v>
      </c>
      <c s="36">
        <f>ROUND(G121*H121,6)</f>
      </c>
      <c r="L121" s="38">
        <v>0</v>
      </c>
      <c s="32">
        <f>ROUND(ROUND(L121,2)*ROUND(G121,3),2)</f>
      </c>
      <c s="36" t="s">
        <v>761</v>
      </c>
      <c>
        <f>(M121*21)/100</f>
      </c>
      <c t="s">
        <v>28</v>
      </c>
    </row>
    <row r="122" spans="1:5" ht="25.5">
      <c r="A122" s="35" t="s">
        <v>56</v>
      </c>
      <c r="E122" s="39" t="s">
        <v>838</v>
      </c>
    </row>
    <row r="123" spans="1:5" ht="12.75">
      <c r="A123" s="35" t="s">
        <v>57</v>
      </c>
      <c r="E123" s="40" t="s">
        <v>5</v>
      </c>
    </row>
    <row r="124" spans="1:5" ht="12.75">
      <c r="A124" t="s">
        <v>58</v>
      </c>
      <c r="E124" s="39" t="s">
        <v>5</v>
      </c>
    </row>
    <row r="125" spans="1:16" ht="12.75">
      <c r="A125" t="s">
        <v>50</v>
      </c>
      <c s="34" t="s">
        <v>565</v>
      </c>
      <c s="34" t="s">
        <v>839</v>
      </c>
      <c s="35" t="s">
        <v>5</v>
      </c>
      <c s="6" t="s">
        <v>840</v>
      </c>
      <c s="36" t="s">
        <v>777</v>
      </c>
      <c s="37">
        <v>73.99</v>
      </c>
      <c s="36">
        <v>0</v>
      </c>
      <c s="36">
        <f>ROUND(G125*H125,6)</f>
      </c>
      <c r="L125" s="38">
        <v>0</v>
      </c>
      <c s="32">
        <f>ROUND(ROUND(L125,2)*ROUND(G125,3),2)</f>
      </c>
      <c s="36" t="s">
        <v>761</v>
      </c>
      <c>
        <f>(M125*21)/100</f>
      </c>
      <c t="s">
        <v>28</v>
      </c>
    </row>
    <row r="126" spans="1:5" ht="12.75">
      <c r="A126" s="35" t="s">
        <v>56</v>
      </c>
      <c r="E126" s="39" t="s">
        <v>840</v>
      </c>
    </row>
    <row r="127" spans="1:5" ht="12.75">
      <c r="A127" s="35" t="s">
        <v>57</v>
      </c>
      <c r="E127" s="40" t="s">
        <v>5</v>
      </c>
    </row>
    <row r="128" spans="1:5" ht="12.75">
      <c r="A128" t="s">
        <v>58</v>
      </c>
      <c r="E128" s="39" t="s">
        <v>5</v>
      </c>
    </row>
    <row r="129" spans="1:16" ht="25.5">
      <c r="A129" t="s">
        <v>50</v>
      </c>
      <c s="34" t="s">
        <v>568</v>
      </c>
      <c s="34" t="s">
        <v>841</v>
      </c>
      <c s="35" t="s">
        <v>5</v>
      </c>
      <c s="6" t="s">
        <v>842</v>
      </c>
      <c s="36" t="s">
        <v>777</v>
      </c>
      <c s="37">
        <v>4.608</v>
      </c>
      <c s="36">
        <v>0</v>
      </c>
      <c s="36">
        <f>ROUND(G129*H129,6)</f>
      </c>
      <c r="L129" s="38">
        <v>0</v>
      </c>
      <c s="32">
        <f>ROUND(ROUND(L129,2)*ROUND(G129,3),2)</f>
      </c>
      <c s="36" t="s">
        <v>761</v>
      </c>
      <c>
        <f>(M129*21)/100</f>
      </c>
      <c t="s">
        <v>28</v>
      </c>
    </row>
    <row r="130" spans="1:5" ht="25.5">
      <c r="A130" s="35" t="s">
        <v>56</v>
      </c>
      <c r="E130" s="39" t="s">
        <v>842</v>
      </c>
    </row>
    <row r="131" spans="1:5" ht="12.75">
      <c r="A131" s="35" t="s">
        <v>57</v>
      </c>
      <c r="E131" s="40" t="s">
        <v>5</v>
      </c>
    </row>
    <row r="132" spans="1:5" ht="12.75">
      <c r="A132" t="s">
        <v>58</v>
      </c>
      <c r="E132" s="39" t="s">
        <v>5</v>
      </c>
    </row>
    <row r="133" spans="1:16" ht="25.5">
      <c r="A133" t="s">
        <v>50</v>
      </c>
      <c s="34" t="s">
        <v>571</v>
      </c>
      <c s="34" t="s">
        <v>843</v>
      </c>
      <c s="35" t="s">
        <v>5</v>
      </c>
      <c s="6" t="s">
        <v>776</v>
      </c>
      <c s="36" t="s">
        <v>777</v>
      </c>
      <c s="37">
        <v>3.48</v>
      </c>
      <c s="36">
        <v>0</v>
      </c>
      <c s="36">
        <f>ROUND(G133*H133,6)</f>
      </c>
      <c r="L133" s="38">
        <v>0</v>
      </c>
      <c s="32">
        <f>ROUND(ROUND(L133,2)*ROUND(G133,3),2)</f>
      </c>
      <c s="36" t="s">
        <v>761</v>
      </c>
      <c>
        <f>(M133*21)/100</f>
      </c>
      <c t="s">
        <v>28</v>
      </c>
    </row>
    <row r="134" spans="1:5" ht="25.5">
      <c r="A134" s="35" t="s">
        <v>56</v>
      </c>
      <c r="E134" s="39" t="s">
        <v>776</v>
      </c>
    </row>
    <row r="135" spans="1:5" ht="12.75">
      <c r="A135" s="35" t="s">
        <v>57</v>
      </c>
      <c r="E135" s="40" t="s">
        <v>5</v>
      </c>
    </row>
    <row r="136" spans="1:5" ht="12.75">
      <c r="A136" t="s">
        <v>58</v>
      </c>
      <c r="E136" s="39" t="s">
        <v>5</v>
      </c>
    </row>
    <row r="137" spans="1:13" ht="12.75">
      <c r="A137" t="s">
        <v>47</v>
      </c>
      <c r="C137" s="31" t="s">
        <v>844</v>
      </c>
      <c r="E137" s="33" t="s">
        <v>845</v>
      </c>
      <c r="J137" s="32">
        <f>0</f>
      </c>
      <c s="32">
        <f>0</f>
      </c>
      <c s="32">
        <f>0+L138</f>
      </c>
      <c s="32">
        <f>0+M138</f>
      </c>
    </row>
    <row r="138" spans="1:16" ht="25.5">
      <c r="A138" t="s">
        <v>50</v>
      </c>
      <c s="34" t="s">
        <v>574</v>
      </c>
      <c s="34" t="s">
        <v>846</v>
      </c>
      <c s="35" t="s">
        <v>5</v>
      </c>
      <c s="6" t="s">
        <v>847</v>
      </c>
      <c s="36" t="s">
        <v>777</v>
      </c>
      <c s="37">
        <v>115.555</v>
      </c>
      <c s="36">
        <v>0</v>
      </c>
      <c s="36">
        <f>ROUND(G138*H138,6)</f>
      </c>
      <c r="L138" s="38">
        <v>0</v>
      </c>
      <c s="32">
        <f>ROUND(ROUND(L138,2)*ROUND(G138,3),2)</f>
      </c>
      <c s="36" t="s">
        <v>761</v>
      </c>
      <c>
        <f>(M138*21)/100</f>
      </c>
      <c t="s">
        <v>28</v>
      </c>
    </row>
    <row r="139" spans="1:5" ht="25.5">
      <c r="A139" s="35" t="s">
        <v>56</v>
      </c>
      <c r="E139" s="39" t="s">
        <v>847</v>
      </c>
    </row>
    <row r="140" spans="1:5" ht="12.75">
      <c r="A140" s="35" t="s">
        <v>57</v>
      </c>
      <c r="E140" s="40" t="s">
        <v>5</v>
      </c>
    </row>
    <row r="141" spans="1:5" ht="12.75">
      <c r="A141" t="s">
        <v>58</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850</v>
      </c>
      <c r="E8" s="30" t="s">
        <v>849</v>
      </c>
      <c r="J8" s="29">
        <f>0+J9+J42</f>
      </c>
      <c s="29">
        <f>0+K9+K42</f>
      </c>
      <c s="29">
        <f>0+L9+L42</f>
      </c>
      <c s="29">
        <f>0+M9+M42</f>
      </c>
    </row>
    <row r="9" spans="1:13" ht="12.75">
      <c r="A9" t="s">
        <v>47</v>
      </c>
      <c r="C9" s="31" t="s">
        <v>525</v>
      </c>
      <c r="E9" s="33" t="s">
        <v>812</v>
      </c>
      <c r="J9" s="32">
        <f>0</f>
      </c>
      <c s="32">
        <f>0</f>
      </c>
      <c s="32">
        <f>0+L10+L14+L18+L22+L26+L30+L34+L38</f>
      </c>
      <c s="32">
        <f>0+M10+M14+M18+M22+M26+M30+M34+M38</f>
      </c>
    </row>
    <row r="10" spans="1:16" ht="12.75">
      <c r="A10" t="s">
        <v>50</v>
      </c>
      <c s="34" t="s">
        <v>80</v>
      </c>
      <c s="34" t="s">
        <v>851</v>
      </c>
      <c s="35" t="s">
        <v>5</v>
      </c>
      <c s="6" t="s">
        <v>852</v>
      </c>
      <c s="36" t="s">
        <v>54</v>
      </c>
      <c s="37">
        <v>2</v>
      </c>
      <c s="36">
        <v>0.0008</v>
      </c>
      <c s="36">
        <f>ROUND(G10*H10,6)</f>
      </c>
      <c r="L10" s="38">
        <v>0</v>
      </c>
      <c s="32">
        <f>ROUND(ROUND(L10,2)*ROUND(G10,3),2)</f>
      </c>
      <c s="36" t="s">
        <v>761</v>
      </c>
      <c>
        <f>(M10*21)/100</f>
      </c>
      <c t="s">
        <v>28</v>
      </c>
    </row>
    <row r="11" spans="1:5" ht="12.75">
      <c r="A11" s="35" t="s">
        <v>56</v>
      </c>
      <c r="E11" s="39" t="s">
        <v>852</v>
      </c>
    </row>
    <row r="12" spans="1:5" ht="12.75">
      <c r="A12" s="35" t="s">
        <v>57</v>
      </c>
      <c r="E12" s="40" t="s">
        <v>5</v>
      </c>
    </row>
    <row r="13" spans="1:5" ht="12.75">
      <c r="A13" t="s">
        <v>58</v>
      </c>
      <c r="E13" s="39" t="s">
        <v>5</v>
      </c>
    </row>
    <row r="14" spans="1:16" ht="25.5">
      <c r="A14" t="s">
        <v>50</v>
      </c>
      <c s="34" t="s">
        <v>28</v>
      </c>
      <c s="34" t="s">
        <v>853</v>
      </c>
      <c s="35" t="s">
        <v>5</v>
      </c>
      <c s="6" t="s">
        <v>854</v>
      </c>
      <c s="36" t="s">
        <v>54</v>
      </c>
      <c s="37">
        <v>2</v>
      </c>
      <c s="36">
        <v>0.01</v>
      </c>
      <c s="36">
        <f>ROUND(G14*H14,6)</f>
      </c>
      <c r="L14" s="38">
        <v>0</v>
      </c>
      <c s="32">
        <f>ROUND(ROUND(L14,2)*ROUND(G14,3),2)</f>
      </c>
      <c s="36" t="s">
        <v>761</v>
      </c>
      <c>
        <f>(M14*21)/100</f>
      </c>
      <c t="s">
        <v>28</v>
      </c>
    </row>
    <row r="15" spans="1:5" ht="25.5">
      <c r="A15" s="35" t="s">
        <v>56</v>
      </c>
      <c r="E15" s="39" t="s">
        <v>855</v>
      </c>
    </row>
    <row r="16" spans="1:5" ht="12.75">
      <c r="A16" s="35" t="s">
        <v>57</v>
      </c>
      <c r="E16" s="40" t="s">
        <v>5</v>
      </c>
    </row>
    <row r="17" spans="1:5" ht="12.75">
      <c r="A17" t="s">
        <v>58</v>
      </c>
      <c r="E17" s="39" t="s">
        <v>5</v>
      </c>
    </row>
    <row r="18" spans="1:16" ht="12.75">
      <c r="A18" t="s">
        <v>50</v>
      </c>
      <c s="34" t="s">
        <v>26</v>
      </c>
      <c s="34" t="s">
        <v>856</v>
      </c>
      <c s="35" t="s">
        <v>5</v>
      </c>
      <c s="6" t="s">
        <v>857</v>
      </c>
      <c s="36" t="s">
        <v>54</v>
      </c>
      <c s="37">
        <v>12</v>
      </c>
      <c s="36">
        <v>0.001</v>
      </c>
      <c s="36">
        <f>ROUND(G18*H18,6)</f>
      </c>
      <c r="L18" s="38">
        <v>0</v>
      </c>
      <c s="32">
        <f>ROUND(ROUND(L18,2)*ROUND(G18,3),2)</f>
      </c>
      <c s="36" t="s">
        <v>761</v>
      </c>
      <c>
        <f>(M18*21)/100</f>
      </c>
      <c t="s">
        <v>28</v>
      </c>
    </row>
    <row r="19" spans="1:5" ht="12.75">
      <c r="A19" s="35" t="s">
        <v>56</v>
      </c>
      <c r="E19" s="39" t="s">
        <v>857</v>
      </c>
    </row>
    <row r="20" spans="1:5" ht="12.75">
      <c r="A20" s="35" t="s">
        <v>57</v>
      </c>
      <c r="E20" s="40" t="s">
        <v>5</v>
      </c>
    </row>
    <row r="21" spans="1:5" ht="12.75">
      <c r="A21" t="s">
        <v>58</v>
      </c>
      <c r="E21" s="39" t="s">
        <v>5</v>
      </c>
    </row>
    <row r="22" spans="1:16" ht="25.5">
      <c r="A22" t="s">
        <v>50</v>
      </c>
      <c s="34" t="s">
        <v>511</v>
      </c>
      <c s="34" t="s">
        <v>858</v>
      </c>
      <c s="35" t="s">
        <v>5</v>
      </c>
      <c s="6" t="s">
        <v>859</v>
      </c>
      <c s="36" t="s">
        <v>54</v>
      </c>
      <c s="37">
        <v>8</v>
      </c>
      <c s="36">
        <v>0.0566</v>
      </c>
      <c s="36">
        <f>ROUND(G22*H22,6)</f>
      </c>
      <c r="L22" s="38">
        <v>0</v>
      </c>
      <c s="32">
        <f>ROUND(ROUND(L22,2)*ROUND(G22,3),2)</f>
      </c>
      <c s="36" t="s">
        <v>55</v>
      </c>
      <c>
        <f>(M22*21)/100</f>
      </c>
      <c t="s">
        <v>28</v>
      </c>
    </row>
    <row r="23" spans="1:5" ht="25.5">
      <c r="A23" s="35" t="s">
        <v>56</v>
      </c>
      <c r="E23" s="39" t="s">
        <v>860</v>
      </c>
    </row>
    <row r="24" spans="1:5" ht="12.75">
      <c r="A24" s="35" t="s">
        <v>57</v>
      </c>
      <c r="E24" s="40" t="s">
        <v>5</v>
      </c>
    </row>
    <row r="25" spans="1:5" ht="12.75">
      <c r="A25" t="s">
        <v>58</v>
      </c>
      <c r="E25" s="39" t="s">
        <v>5</v>
      </c>
    </row>
    <row r="26" spans="1:16" ht="25.5">
      <c r="A26" t="s">
        <v>50</v>
      </c>
      <c s="34" t="s">
        <v>514</v>
      </c>
      <c s="34" t="s">
        <v>861</v>
      </c>
      <c s="35" t="s">
        <v>5</v>
      </c>
      <c s="6" t="s">
        <v>862</v>
      </c>
      <c s="36" t="s">
        <v>54</v>
      </c>
      <c s="37">
        <v>4</v>
      </c>
      <c s="36">
        <v>0.0566</v>
      </c>
      <c s="36">
        <f>ROUND(G26*H26,6)</f>
      </c>
      <c r="L26" s="38">
        <v>0</v>
      </c>
      <c s="32">
        <f>ROUND(ROUND(L26,2)*ROUND(G26,3),2)</f>
      </c>
      <c s="36" t="s">
        <v>55</v>
      </c>
      <c>
        <f>(M26*21)/100</f>
      </c>
      <c t="s">
        <v>28</v>
      </c>
    </row>
    <row r="27" spans="1:5" ht="25.5">
      <c r="A27" s="35" t="s">
        <v>56</v>
      </c>
      <c r="E27" s="39" t="s">
        <v>863</v>
      </c>
    </row>
    <row r="28" spans="1:5" ht="12.75">
      <c r="A28" s="35" t="s">
        <v>57</v>
      </c>
      <c r="E28" s="40" t="s">
        <v>5</v>
      </c>
    </row>
    <row r="29" spans="1:5" ht="12.75">
      <c r="A29" t="s">
        <v>58</v>
      </c>
      <c r="E29" s="39" t="s">
        <v>5</v>
      </c>
    </row>
    <row r="30" spans="1:16" ht="12.75">
      <c r="A30" t="s">
        <v>50</v>
      </c>
      <c s="34" t="s">
        <v>27</v>
      </c>
      <c s="34" t="s">
        <v>864</v>
      </c>
      <c s="35" t="s">
        <v>5</v>
      </c>
      <c s="6" t="s">
        <v>865</v>
      </c>
      <c s="36" t="s">
        <v>54</v>
      </c>
      <c s="37">
        <v>1</v>
      </c>
      <c s="36">
        <v>0.032</v>
      </c>
      <c s="36">
        <f>ROUND(G30*H30,6)</f>
      </c>
      <c r="L30" s="38">
        <v>0</v>
      </c>
      <c s="32">
        <f>ROUND(ROUND(L30,2)*ROUND(G30,3),2)</f>
      </c>
      <c s="36" t="s">
        <v>761</v>
      </c>
      <c>
        <f>(M30*21)/100</f>
      </c>
      <c t="s">
        <v>28</v>
      </c>
    </row>
    <row r="31" spans="1:5" ht="12.75">
      <c r="A31" s="35" t="s">
        <v>56</v>
      </c>
      <c r="E31" s="39" t="s">
        <v>865</v>
      </c>
    </row>
    <row r="32" spans="1:5" ht="12.75">
      <c r="A32" s="35" t="s">
        <v>57</v>
      </c>
      <c r="E32" s="40" t="s">
        <v>5</v>
      </c>
    </row>
    <row r="33" spans="1:5" ht="12.75">
      <c r="A33" t="s">
        <v>58</v>
      </c>
      <c r="E33" s="39" t="s">
        <v>5</v>
      </c>
    </row>
    <row r="34" spans="1:16" ht="25.5">
      <c r="A34" t="s">
        <v>50</v>
      </c>
      <c s="34" t="s">
        <v>519</v>
      </c>
      <c s="34" t="s">
        <v>866</v>
      </c>
      <c s="35" t="s">
        <v>5</v>
      </c>
      <c s="6" t="s">
        <v>867</v>
      </c>
      <c s="36" t="s">
        <v>54</v>
      </c>
      <c s="37">
        <v>1</v>
      </c>
      <c s="36">
        <v>0.03</v>
      </c>
      <c s="36">
        <f>ROUND(G34*H34,6)</f>
      </c>
      <c r="L34" s="38">
        <v>0</v>
      </c>
      <c s="32">
        <f>ROUND(ROUND(L34,2)*ROUND(G34,3),2)</f>
      </c>
      <c s="36" t="s">
        <v>761</v>
      </c>
      <c>
        <f>(M34*21)/100</f>
      </c>
      <c t="s">
        <v>28</v>
      </c>
    </row>
    <row r="35" spans="1:5" ht="25.5">
      <c r="A35" s="35" t="s">
        <v>56</v>
      </c>
      <c r="E35" s="39" t="s">
        <v>868</v>
      </c>
    </row>
    <row r="36" spans="1:5" ht="12.75">
      <c r="A36" s="35" t="s">
        <v>57</v>
      </c>
      <c r="E36" s="40" t="s">
        <v>5</v>
      </c>
    </row>
    <row r="37" spans="1:5" ht="12.75">
      <c r="A37" t="s">
        <v>58</v>
      </c>
      <c r="E37" s="39" t="s">
        <v>5</v>
      </c>
    </row>
    <row r="38" spans="1:16" ht="12.75">
      <c r="A38" t="s">
        <v>50</v>
      </c>
      <c s="34" t="s">
        <v>522</v>
      </c>
      <c s="34" t="s">
        <v>869</v>
      </c>
      <c s="35" t="s">
        <v>5</v>
      </c>
      <c s="6" t="s">
        <v>870</v>
      </c>
      <c s="36" t="s">
        <v>54</v>
      </c>
      <c s="37">
        <v>1</v>
      </c>
      <c s="36">
        <v>0</v>
      </c>
      <c s="36">
        <f>ROUND(G38*H38,6)</f>
      </c>
      <c r="L38" s="38">
        <v>0</v>
      </c>
      <c s="32">
        <f>ROUND(ROUND(L38,2)*ROUND(G38,3),2)</f>
      </c>
      <c s="36" t="s">
        <v>55</v>
      </c>
      <c>
        <f>(M38*21)/100</f>
      </c>
      <c t="s">
        <v>28</v>
      </c>
    </row>
    <row r="39" spans="1:5" ht="12.75">
      <c r="A39" s="35" t="s">
        <v>56</v>
      </c>
      <c r="E39" s="39" t="s">
        <v>870</v>
      </c>
    </row>
    <row r="40" spans="1:5" ht="12.75">
      <c r="A40" s="35" t="s">
        <v>57</v>
      </c>
      <c r="E40" s="40" t="s">
        <v>5</v>
      </c>
    </row>
    <row r="41" spans="1:5" ht="12.75">
      <c r="A41" t="s">
        <v>58</v>
      </c>
      <c r="E41" s="39" t="s">
        <v>5</v>
      </c>
    </row>
    <row r="42" spans="1:13" ht="12.75">
      <c r="A42" t="s">
        <v>47</v>
      </c>
      <c r="C42" s="31" t="s">
        <v>844</v>
      </c>
      <c r="E42" s="33" t="s">
        <v>845</v>
      </c>
      <c r="J42" s="32">
        <f>0</f>
      </c>
      <c s="32">
        <f>0</f>
      </c>
      <c s="32">
        <f>0+L43</f>
      </c>
      <c s="32">
        <f>0+M43</f>
      </c>
    </row>
    <row r="43" spans="1:16" ht="25.5">
      <c r="A43" t="s">
        <v>50</v>
      </c>
      <c s="34" t="s">
        <v>525</v>
      </c>
      <c s="34" t="s">
        <v>871</v>
      </c>
      <c s="35" t="s">
        <v>5</v>
      </c>
      <c s="6" t="s">
        <v>872</v>
      </c>
      <c s="36" t="s">
        <v>777</v>
      </c>
      <c s="37">
        <v>0.775</v>
      </c>
      <c s="36">
        <v>0</v>
      </c>
      <c s="36">
        <f>ROUND(G43*H43,6)</f>
      </c>
      <c r="L43" s="38">
        <v>0</v>
      </c>
      <c s="32">
        <f>ROUND(ROUND(L43,2)*ROUND(G43,3),2)</f>
      </c>
      <c s="36" t="s">
        <v>761</v>
      </c>
      <c>
        <f>(M43*21)/100</f>
      </c>
      <c t="s">
        <v>28</v>
      </c>
    </row>
    <row r="44" spans="1:5" ht="25.5">
      <c r="A44" s="35" t="s">
        <v>56</v>
      </c>
      <c r="E44" s="39" t="s">
        <v>872</v>
      </c>
    </row>
    <row r="45" spans="1:5" ht="12.75">
      <c r="A45" s="35" t="s">
        <v>57</v>
      </c>
      <c r="E45" s="40" t="s">
        <v>5</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875</v>
      </c>
      <c r="E8" s="30" t="s">
        <v>874</v>
      </c>
      <c r="J8" s="29">
        <f>0+J9+J30+J35+J52</f>
      </c>
      <c s="29">
        <f>0+K9+K30+K35+K52</f>
      </c>
      <c s="29">
        <f>0+L9+L30+L35+L52</f>
      </c>
      <c s="29">
        <f>0+M9+M30+M35+M52</f>
      </c>
    </row>
    <row r="9" spans="1:13" ht="12.75">
      <c r="A9" t="s">
        <v>47</v>
      </c>
      <c r="C9" s="31" t="s">
        <v>80</v>
      </c>
      <c r="E9" s="33" t="s">
        <v>758</v>
      </c>
      <c r="J9" s="32">
        <f>0</f>
      </c>
      <c s="32">
        <f>0</f>
      </c>
      <c s="32">
        <f>0+L10+L14+L18+L22+L26</f>
      </c>
      <c s="32">
        <f>0+M10+M14+M18+M22+M26</f>
      </c>
    </row>
    <row r="10" spans="1:16" ht="25.5">
      <c r="A10" t="s">
        <v>50</v>
      </c>
      <c s="34" t="s">
        <v>80</v>
      </c>
      <c s="34" t="s">
        <v>876</v>
      </c>
      <c s="35" t="s">
        <v>5</v>
      </c>
      <c s="6" t="s">
        <v>877</v>
      </c>
      <c s="36" t="s">
        <v>768</v>
      </c>
      <c s="37">
        <v>20.303</v>
      </c>
      <c s="36">
        <v>0</v>
      </c>
      <c s="36">
        <f>ROUND(G10*H10,6)</f>
      </c>
      <c r="L10" s="38">
        <v>0</v>
      </c>
      <c s="32">
        <f>ROUND(ROUND(L10,2)*ROUND(G10,3),2)</f>
      </c>
      <c s="36" t="s">
        <v>761</v>
      </c>
      <c>
        <f>(M10*21)/100</f>
      </c>
      <c t="s">
        <v>28</v>
      </c>
    </row>
    <row r="11" spans="1:5" ht="25.5">
      <c r="A11" s="35" t="s">
        <v>56</v>
      </c>
      <c r="E11" s="39" t="s">
        <v>877</v>
      </c>
    </row>
    <row r="12" spans="1:5" ht="12.75">
      <c r="A12" s="35" t="s">
        <v>57</v>
      </c>
      <c r="E12" s="40" t="s">
        <v>878</v>
      </c>
    </row>
    <row r="13" spans="1:5" ht="12.75">
      <c r="A13" t="s">
        <v>58</v>
      </c>
      <c r="E13" s="39" t="s">
        <v>5</v>
      </c>
    </row>
    <row r="14" spans="1:16" ht="38.25">
      <c r="A14" t="s">
        <v>50</v>
      </c>
      <c s="34" t="s">
        <v>28</v>
      </c>
      <c s="34" t="s">
        <v>770</v>
      </c>
      <c s="35" t="s">
        <v>5</v>
      </c>
      <c s="6" t="s">
        <v>771</v>
      </c>
      <c s="36" t="s">
        <v>768</v>
      </c>
      <c s="37">
        <v>20.303</v>
      </c>
      <c s="36">
        <v>0</v>
      </c>
      <c s="36">
        <f>ROUND(G14*H14,6)</f>
      </c>
      <c r="L14" s="38">
        <v>0</v>
      </c>
      <c s="32">
        <f>ROUND(ROUND(L14,2)*ROUND(G14,3),2)</f>
      </c>
      <c s="36" t="s">
        <v>761</v>
      </c>
      <c>
        <f>(M14*21)/100</f>
      </c>
      <c t="s">
        <v>28</v>
      </c>
    </row>
    <row r="15" spans="1:5" ht="38.25">
      <c r="A15" s="35" t="s">
        <v>56</v>
      </c>
      <c r="E15" s="39" t="s">
        <v>772</v>
      </c>
    </row>
    <row r="16" spans="1:5" ht="12.75">
      <c r="A16" s="35" t="s">
        <v>57</v>
      </c>
      <c r="E16" s="40" t="s">
        <v>5</v>
      </c>
    </row>
    <row r="17" spans="1:5" ht="12.75">
      <c r="A17" t="s">
        <v>58</v>
      </c>
      <c r="E17" s="39" t="s">
        <v>5</v>
      </c>
    </row>
    <row r="18" spans="1:16" ht="38.25">
      <c r="A18" t="s">
        <v>50</v>
      </c>
      <c s="34" t="s">
        <v>26</v>
      </c>
      <c s="34" t="s">
        <v>773</v>
      </c>
      <c s="35" t="s">
        <v>5</v>
      </c>
      <c s="6" t="s">
        <v>771</v>
      </c>
      <c s="36" t="s">
        <v>768</v>
      </c>
      <c s="37">
        <v>101.515</v>
      </c>
      <c s="36">
        <v>0</v>
      </c>
      <c s="36">
        <f>ROUND(G18*H18,6)</f>
      </c>
      <c r="L18" s="38">
        <v>0</v>
      </c>
      <c s="32">
        <f>ROUND(ROUND(L18,2)*ROUND(G18,3),2)</f>
      </c>
      <c s="36" t="s">
        <v>761</v>
      </c>
      <c>
        <f>(M18*21)/100</f>
      </c>
      <c t="s">
        <v>28</v>
      </c>
    </row>
    <row r="19" spans="1:5" ht="51">
      <c r="A19" s="35" t="s">
        <v>56</v>
      </c>
      <c r="E19" s="39" t="s">
        <v>774</v>
      </c>
    </row>
    <row r="20" spans="1:5" ht="12.75">
      <c r="A20" s="35" t="s">
        <v>57</v>
      </c>
      <c r="E20" s="40" t="s">
        <v>5</v>
      </c>
    </row>
    <row r="21" spans="1:5" ht="12.75">
      <c r="A21" t="s">
        <v>58</v>
      </c>
      <c r="E21" s="39" t="s">
        <v>5</v>
      </c>
    </row>
    <row r="22" spans="1:16" ht="25.5">
      <c r="A22" t="s">
        <v>50</v>
      </c>
      <c s="34" t="s">
        <v>511</v>
      </c>
      <c s="34" t="s">
        <v>775</v>
      </c>
      <c s="35" t="s">
        <v>5</v>
      </c>
      <c s="6" t="s">
        <v>776</v>
      </c>
      <c s="36" t="s">
        <v>777</v>
      </c>
      <c s="37">
        <v>32.485</v>
      </c>
      <c s="36">
        <v>0</v>
      </c>
      <c s="36">
        <f>ROUND(G22*H22,6)</f>
      </c>
      <c r="L22" s="38">
        <v>0</v>
      </c>
      <c s="32">
        <f>ROUND(ROUND(L22,2)*ROUND(G22,3),2)</f>
      </c>
      <c s="36" t="s">
        <v>761</v>
      </c>
      <c>
        <f>(M22*21)/100</f>
      </c>
      <c t="s">
        <v>28</v>
      </c>
    </row>
    <row r="23" spans="1:5" ht="25.5">
      <c r="A23" s="35" t="s">
        <v>56</v>
      </c>
      <c r="E23" s="39" t="s">
        <v>776</v>
      </c>
    </row>
    <row r="24" spans="1:5" ht="12.75">
      <c r="A24" s="35" t="s">
        <v>57</v>
      </c>
      <c r="E24" s="40" t="s">
        <v>5</v>
      </c>
    </row>
    <row r="25" spans="1:5" ht="12.75">
      <c r="A25" t="s">
        <v>58</v>
      </c>
      <c r="E25" s="39" t="s">
        <v>5</v>
      </c>
    </row>
    <row r="26" spans="1:16" ht="25.5">
      <c r="A26" t="s">
        <v>50</v>
      </c>
      <c s="34" t="s">
        <v>514</v>
      </c>
      <c s="34" t="s">
        <v>879</v>
      </c>
      <c s="35" t="s">
        <v>5</v>
      </c>
      <c s="6" t="s">
        <v>880</v>
      </c>
      <c s="36" t="s">
        <v>459</v>
      </c>
      <c s="37">
        <v>101.515</v>
      </c>
      <c s="36">
        <v>0</v>
      </c>
      <c s="36">
        <f>ROUND(G26*H26,6)</f>
      </c>
      <c r="L26" s="38">
        <v>0</v>
      </c>
      <c s="32">
        <f>ROUND(ROUND(L26,2)*ROUND(G26,3),2)</f>
      </c>
      <c s="36" t="s">
        <v>761</v>
      </c>
      <c>
        <f>(M26*21)/100</f>
      </c>
      <c t="s">
        <v>28</v>
      </c>
    </row>
    <row r="27" spans="1:5" ht="25.5">
      <c r="A27" s="35" t="s">
        <v>56</v>
      </c>
      <c r="E27" s="39" t="s">
        <v>880</v>
      </c>
    </row>
    <row r="28" spans="1:5" ht="12.75">
      <c r="A28" s="35" t="s">
        <v>57</v>
      </c>
      <c r="E28" s="40" t="s">
        <v>881</v>
      </c>
    </row>
    <row r="29" spans="1:5" ht="12.75">
      <c r="A29" t="s">
        <v>58</v>
      </c>
      <c r="E29" s="39" t="s">
        <v>5</v>
      </c>
    </row>
    <row r="30" spans="1:13" ht="12.75">
      <c r="A30" t="s">
        <v>47</v>
      </c>
      <c r="C30" s="31" t="s">
        <v>514</v>
      </c>
      <c r="E30" s="33" t="s">
        <v>790</v>
      </c>
      <c r="J30" s="32">
        <f>0</f>
      </c>
      <c s="32">
        <f>0</f>
      </c>
      <c s="32">
        <f>0+L31</f>
      </c>
      <c s="32">
        <f>0+M31</f>
      </c>
    </row>
    <row r="31" spans="1:16" ht="12.75">
      <c r="A31" t="s">
        <v>50</v>
      </c>
      <c s="34" t="s">
        <v>27</v>
      </c>
      <c s="34" t="s">
        <v>882</v>
      </c>
      <c s="35" t="s">
        <v>5</v>
      </c>
      <c s="6" t="s">
        <v>883</v>
      </c>
      <c s="36" t="s">
        <v>459</v>
      </c>
      <c s="37">
        <v>101.515</v>
      </c>
      <c s="36">
        <v>0.23</v>
      </c>
      <c s="36">
        <f>ROUND(G31*H31,6)</f>
      </c>
      <c r="L31" s="38">
        <v>0</v>
      </c>
      <c s="32">
        <f>ROUND(ROUND(L31,2)*ROUND(G31,3),2)</f>
      </c>
      <c s="36" t="s">
        <v>761</v>
      </c>
      <c>
        <f>(M31*21)/100</f>
      </c>
      <c t="s">
        <v>28</v>
      </c>
    </row>
    <row r="32" spans="1:5" ht="12.75">
      <c r="A32" s="35" t="s">
        <v>56</v>
      </c>
      <c r="E32" s="39" t="s">
        <v>883</v>
      </c>
    </row>
    <row r="33" spans="1:5" ht="12.75">
      <c r="A33" s="35" t="s">
        <v>57</v>
      </c>
      <c r="E33" s="40" t="s">
        <v>5</v>
      </c>
    </row>
    <row r="34" spans="1:5" ht="12.75">
      <c r="A34" t="s">
        <v>58</v>
      </c>
      <c r="E34" s="39" t="s">
        <v>5</v>
      </c>
    </row>
    <row r="35" spans="1:13" ht="12.75">
      <c r="A35" t="s">
        <v>47</v>
      </c>
      <c r="C35" s="31" t="s">
        <v>95</v>
      </c>
      <c r="E35" s="33" t="s">
        <v>822</v>
      </c>
      <c r="J35" s="32">
        <f>0</f>
      </c>
      <c s="32">
        <f>0</f>
      </c>
      <c s="32">
        <f>0+L36+L40+L44+L48</f>
      </c>
      <c s="32">
        <f>0+M36+M40+M44+M48</f>
      </c>
    </row>
    <row r="36" spans="1:16" ht="38.25">
      <c r="A36" t="s">
        <v>50</v>
      </c>
      <c s="34" t="s">
        <v>519</v>
      </c>
      <c s="34" t="s">
        <v>884</v>
      </c>
      <c s="35" t="s">
        <v>5</v>
      </c>
      <c s="6" t="s">
        <v>885</v>
      </c>
      <c s="36" t="s">
        <v>68</v>
      </c>
      <c s="37">
        <v>18.3</v>
      </c>
      <c s="36">
        <v>0.072866</v>
      </c>
      <c s="36">
        <f>ROUND(G36*H36,6)</f>
      </c>
      <c r="L36" s="38">
        <v>0</v>
      </c>
      <c s="32">
        <f>ROUND(ROUND(L36,2)*ROUND(G36,3),2)</f>
      </c>
      <c s="36" t="s">
        <v>761</v>
      </c>
      <c>
        <f>(M36*21)/100</f>
      </c>
      <c t="s">
        <v>28</v>
      </c>
    </row>
    <row r="37" spans="1:5" ht="38.25">
      <c r="A37" s="35" t="s">
        <v>56</v>
      </c>
      <c r="E37" s="39" t="s">
        <v>885</v>
      </c>
    </row>
    <row r="38" spans="1:5" ht="12.75">
      <c r="A38" s="35" t="s">
        <v>57</v>
      </c>
      <c r="E38" s="40" t="s">
        <v>886</v>
      </c>
    </row>
    <row r="39" spans="1:5" ht="12.75">
      <c r="A39" t="s">
        <v>58</v>
      </c>
      <c r="E39" s="39" t="s">
        <v>5</v>
      </c>
    </row>
    <row r="40" spans="1:16" ht="12.75">
      <c r="A40" t="s">
        <v>50</v>
      </c>
      <c s="34" t="s">
        <v>522</v>
      </c>
      <c s="34" t="s">
        <v>887</v>
      </c>
      <c s="35" t="s">
        <v>5</v>
      </c>
      <c s="6" t="s">
        <v>888</v>
      </c>
      <c s="36" t="s">
        <v>68</v>
      </c>
      <c s="37">
        <v>3.06</v>
      </c>
      <c s="36">
        <v>0.05612</v>
      </c>
      <c s="36">
        <f>ROUND(G40*H40,6)</f>
      </c>
      <c r="L40" s="38">
        <v>0</v>
      </c>
      <c s="32">
        <f>ROUND(ROUND(L40,2)*ROUND(G40,3),2)</f>
      </c>
      <c s="36" t="s">
        <v>761</v>
      </c>
      <c>
        <f>(M40*21)/100</f>
      </c>
      <c t="s">
        <v>28</v>
      </c>
    </row>
    <row r="41" spans="1:5" ht="12.75">
      <c r="A41" s="35" t="s">
        <v>56</v>
      </c>
      <c r="E41" s="39" t="s">
        <v>888</v>
      </c>
    </row>
    <row r="42" spans="1:5" ht="12.75">
      <c r="A42" s="35" t="s">
        <v>57</v>
      </c>
      <c r="E42" s="40" t="s">
        <v>5</v>
      </c>
    </row>
    <row r="43" spans="1:5" ht="12.75">
      <c r="A43" t="s">
        <v>58</v>
      </c>
      <c r="E43" s="39" t="s">
        <v>5</v>
      </c>
    </row>
    <row r="44" spans="1:16" ht="38.25">
      <c r="A44" t="s">
        <v>50</v>
      </c>
      <c s="34" t="s">
        <v>525</v>
      </c>
      <c s="34" t="s">
        <v>884</v>
      </c>
      <c s="35" t="s">
        <v>80</v>
      </c>
      <c s="6" t="s">
        <v>885</v>
      </c>
      <c s="36" t="s">
        <v>68</v>
      </c>
      <c s="37">
        <v>19.4</v>
      </c>
      <c s="36">
        <v>0.072866</v>
      </c>
      <c s="36">
        <f>ROUND(G44*H44,6)</f>
      </c>
      <c r="L44" s="38">
        <v>0</v>
      </c>
      <c s="32">
        <f>ROUND(ROUND(L44,2)*ROUND(G44,3),2)</f>
      </c>
      <c s="36" t="s">
        <v>761</v>
      </c>
      <c>
        <f>(M44*21)/100</f>
      </c>
      <c t="s">
        <v>28</v>
      </c>
    </row>
    <row r="45" spans="1:5" ht="38.25">
      <c r="A45" s="35" t="s">
        <v>56</v>
      </c>
      <c r="E45" s="39" t="s">
        <v>885</v>
      </c>
    </row>
    <row r="46" spans="1:5" ht="12.75">
      <c r="A46" s="35" t="s">
        <v>57</v>
      </c>
      <c r="E46" s="40" t="s">
        <v>889</v>
      </c>
    </row>
    <row r="47" spans="1:5" ht="12.75">
      <c r="A47" t="s">
        <v>58</v>
      </c>
      <c r="E47" s="39" t="s">
        <v>5</v>
      </c>
    </row>
    <row r="48" spans="1:16" ht="12.75">
      <c r="A48" t="s">
        <v>50</v>
      </c>
      <c s="34" t="s">
        <v>527</v>
      </c>
      <c s="34" t="s">
        <v>890</v>
      </c>
      <c s="35" t="s">
        <v>5</v>
      </c>
      <c s="6" t="s">
        <v>891</v>
      </c>
      <c s="36" t="s">
        <v>68</v>
      </c>
      <c s="37">
        <v>19.594</v>
      </c>
      <c s="36">
        <v>0.046</v>
      </c>
      <c s="36">
        <f>ROUND(G48*H48,6)</f>
      </c>
      <c r="L48" s="38">
        <v>0</v>
      </c>
      <c s="32">
        <f>ROUND(ROUND(L48,2)*ROUND(G48,3),2)</f>
      </c>
      <c s="36" t="s">
        <v>761</v>
      </c>
      <c>
        <f>(M48*21)/100</f>
      </c>
      <c t="s">
        <v>28</v>
      </c>
    </row>
    <row r="49" spans="1:5" ht="12.75">
      <c r="A49" s="35" t="s">
        <v>56</v>
      </c>
      <c r="E49" s="39" t="s">
        <v>891</v>
      </c>
    </row>
    <row r="50" spans="1:5" ht="12.75">
      <c r="A50" s="35" t="s">
        <v>57</v>
      </c>
      <c r="E50" s="40" t="s">
        <v>5</v>
      </c>
    </row>
    <row r="51" spans="1:5" ht="12.75">
      <c r="A51" t="s">
        <v>58</v>
      </c>
      <c r="E51" s="39" t="s">
        <v>5</v>
      </c>
    </row>
    <row r="52" spans="1:13" ht="12.75">
      <c r="A52" t="s">
        <v>47</v>
      </c>
      <c r="C52" s="31" t="s">
        <v>844</v>
      </c>
      <c r="E52" s="33" t="s">
        <v>845</v>
      </c>
      <c r="J52" s="32">
        <f>0</f>
      </c>
      <c s="32">
        <f>0</f>
      </c>
      <c s="32">
        <f>0+L53</f>
      </c>
      <c s="32">
        <f>0+M53</f>
      </c>
    </row>
    <row r="53" spans="1:16" ht="25.5">
      <c r="A53" t="s">
        <v>50</v>
      </c>
      <c s="34" t="s">
        <v>530</v>
      </c>
      <c s="34" t="s">
        <v>892</v>
      </c>
      <c s="35" t="s">
        <v>5</v>
      </c>
      <c s="6" t="s">
        <v>893</v>
      </c>
      <c s="36" t="s">
        <v>777</v>
      </c>
      <c s="37">
        <v>27.169</v>
      </c>
      <c s="36">
        <v>0</v>
      </c>
      <c s="36">
        <f>ROUND(G53*H53,6)</f>
      </c>
      <c r="L53" s="38">
        <v>0</v>
      </c>
      <c s="32">
        <f>ROUND(ROUND(L53,2)*ROUND(G53,3),2)</f>
      </c>
      <c s="36" t="s">
        <v>761</v>
      </c>
      <c>
        <f>(M53*21)/100</f>
      </c>
      <c t="s">
        <v>28</v>
      </c>
    </row>
    <row r="54" spans="1:5" ht="25.5">
      <c r="A54" s="35" t="s">
        <v>56</v>
      </c>
      <c r="E54" s="39" t="s">
        <v>893</v>
      </c>
    </row>
    <row r="55" spans="1:5" ht="12.75">
      <c r="A55" s="35" t="s">
        <v>57</v>
      </c>
      <c r="E55" s="40" t="s">
        <v>5</v>
      </c>
    </row>
    <row r="56" spans="1:5" ht="12.75">
      <c r="A56" t="s">
        <v>58</v>
      </c>
      <c r="E5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896</v>
      </c>
      <c r="E8" s="30" t="s">
        <v>895</v>
      </c>
      <c r="J8" s="29">
        <f>0+J9+J42+J67+J80+J101</f>
      </c>
      <c s="29">
        <f>0+K9+K42+K67+K80+K101</f>
      </c>
      <c s="29">
        <f>0+L9+L42+L67+L80+L101</f>
      </c>
      <c s="29">
        <f>0+M9+M42+M67+M80+M101</f>
      </c>
    </row>
    <row r="9" spans="1:13" ht="12.75">
      <c r="A9" t="s">
        <v>47</v>
      </c>
      <c r="C9" s="31" t="s">
        <v>80</v>
      </c>
      <c r="E9" s="33" t="s">
        <v>758</v>
      </c>
      <c r="J9" s="32">
        <f>0</f>
      </c>
      <c s="32">
        <f>0</f>
      </c>
      <c s="32">
        <f>0+L10+L14+L18+L22+L26+L30+L34+L38</f>
      </c>
      <c s="32">
        <f>0+M10+M14+M18+M22+M26+M30+M34+M38</f>
      </c>
    </row>
    <row r="10" spans="1:16" ht="25.5">
      <c r="A10" t="s">
        <v>50</v>
      </c>
      <c s="34" t="s">
        <v>80</v>
      </c>
      <c s="34" t="s">
        <v>897</v>
      </c>
      <c s="35" t="s">
        <v>5</v>
      </c>
      <c s="6" t="s">
        <v>898</v>
      </c>
      <c s="36" t="s">
        <v>459</v>
      </c>
      <c s="37">
        <v>25</v>
      </c>
      <c s="36">
        <v>0</v>
      </c>
      <c s="36">
        <f>ROUND(G10*H10,6)</f>
      </c>
      <c r="L10" s="38">
        <v>0</v>
      </c>
      <c s="32">
        <f>ROUND(ROUND(L10,2)*ROUND(G10,3),2)</f>
      </c>
      <c s="36" t="s">
        <v>761</v>
      </c>
      <c>
        <f>(M10*21)/100</f>
      </c>
      <c t="s">
        <v>28</v>
      </c>
    </row>
    <row r="11" spans="1:5" ht="38.25">
      <c r="A11" s="35" t="s">
        <v>56</v>
      </c>
      <c r="E11" s="39" t="s">
        <v>899</v>
      </c>
    </row>
    <row r="12" spans="1:5" ht="12.75">
      <c r="A12" s="35" t="s">
        <v>57</v>
      </c>
      <c r="E12" s="40" t="s">
        <v>5</v>
      </c>
    </row>
    <row r="13" spans="1:5" ht="12.75">
      <c r="A13" t="s">
        <v>58</v>
      </c>
      <c r="E13" s="39" t="s">
        <v>5</v>
      </c>
    </row>
    <row r="14" spans="1:16" ht="25.5">
      <c r="A14" t="s">
        <v>50</v>
      </c>
      <c s="34" t="s">
        <v>28</v>
      </c>
      <c s="34" t="s">
        <v>900</v>
      </c>
      <c s="35" t="s">
        <v>5</v>
      </c>
      <c s="6" t="s">
        <v>901</v>
      </c>
      <c s="36" t="s">
        <v>459</v>
      </c>
      <c s="37">
        <v>25</v>
      </c>
      <c s="36">
        <v>0</v>
      </c>
      <c s="36">
        <f>ROUND(G14*H14,6)</f>
      </c>
      <c r="L14" s="38">
        <v>0</v>
      </c>
      <c s="32">
        <f>ROUND(ROUND(L14,2)*ROUND(G14,3),2)</f>
      </c>
      <c s="36" t="s">
        <v>761</v>
      </c>
      <c>
        <f>(M14*21)/100</f>
      </c>
      <c t="s">
        <v>28</v>
      </c>
    </row>
    <row r="15" spans="1:5" ht="38.25">
      <c r="A15" s="35" t="s">
        <v>56</v>
      </c>
      <c r="E15" s="39" t="s">
        <v>902</v>
      </c>
    </row>
    <row r="16" spans="1:5" ht="12.75">
      <c r="A16" s="35" t="s">
        <v>57</v>
      </c>
      <c r="E16" s="40" t="s">
        <v>5</v>
      </c>
    </row>
    <row r="17" spans="1:5" ht="12.75">
      <c r="A17" t="s">
        <v>58</v>
      </c>
      <c r="E17" s="39" t="s">
        <v>5</v>
      </c>
    </row>
    <row r="18" spans="1:16" ht="25.5">
      <c r="A18" t="s">
        <v>50</v>
      </c>
      <c s="34" t="s">
        <v>26</v>
      </c>
      <c s="34" t="s">
        <v>903</v>
      </c>
      <c s="35" t="s">
        <v>5</v>
      </c>
      <c s="6" t="s">
        <v>904</v>
      </c>
      <c s="36" t="s">
        <v>459</v>
      </c>
      <c s="37">
        <v>25</v>
      </c>
      <c s="36">
        <v>0</v>
      </c>
      <c s="36">
        <f>ROUND(G18*H18,6)</f>
      </c>
      <c r="L18" s="38">
        <v>0</v>
      </c>
      <c s="32">
        <f>ROUND(ROUND(L18,2)*ROUND(G18,3),2)</f>
      </c>
      <c s="36" t="s">
        <v>761</v>
      </c>
      <c>
        <f>(M18*21)/100</f>
      </c>
      <c t="s">
        <v>28</v>
      </c>
    </row>
    <row r="19" spans="1:5" ht="38.25">
      <c r="A19" s="35" t="s">
        <v>56</v>
      </c>
      <c r="E19" s="39" t="s">
        <v>905</v>
      </c>
    </row>
    <row r="20" spans="1:5" ht="12.75">
      <c r="A20" s="35" t="s">
        <v>57</v>
      </c>
      <c r="E20" s="40" t="s">
        <v>5</v>
      </c>
    </row>
    <row r="21" spans="1:5" ht="12.75">
      <c r="A21" t="s">
        <v>58</v>
      </c>
      <c r="E21" s="39" t="s">
        <v>5</v>
      </c>
    </row>
    <row r="22" spans="1:16" ht="25.5">
      <c r="A22" t="s">
        <v>50</v>
      </c>
      <c s="34" t="s">
        <v>511</v>
      </c>
      <c s="34" t="s">
        <v>876</v>
      </c>
      <c s="35" t="s">
        <v>5</v>
      </c>
      <c s="6" t="s">
        <v>877</v>
      </c>
      <c s="36" t="s">
        <v>768</v>
      </c>
      <c s="37">
        <v>7.392</v>
      </c>
      <c s="36">
        <v>0</v>
      </c>
      <c s="36">
        <f>ROUND(G22*H22,6)</f>
      </c>
      <c r="L22" s="38">
        <v>0</v>
      </c>
      <c s="32">
        <f>ROUND(ROUND(L22,2)*ROUND(G22,3),2)</f>
      </c>
      <c s="36" t="s">
        <v>761</v>
      </c>
      <c>
        <f>(M22*21)/100</f>
      </c>
      <c t="s">
        <v>28</v>
      </c>
    </row>
    <row r="23" spans="1:5" ht="25.5">
      <c r="A23" s="35" t="s">
        <v>56</v>
      </c>
      <c r="E23" s="39" t="s">
        <v>877</v>
      </c>
    </row>
    <row r="24" spans="1:5" ht="12.75">
      <c r="A24" s="35" t="s">
        <v>57</v>
      </c>
      <c r="E24" s="40" t="s">
        <v>906</v>
      </c>
    </row>
    <row r="25" spans="1:5" ht="12.75">
      <c r="A25" t="s">
        <v>58</v>
      </c>
      <c r="E25" s="39" t="s">
        <v>5</v>
      </c>
    </row>
    <row r="26" spans="1:16" ht="38.25">
      <c r="A26" t="s">
        <v>50</v>
      </c>
      <c s="34" t="s">
        <v>514</v>
      </c>
      <c s="34" t="s">
        <v>770</v>
      </c>
      <c s="35" t="s">
        <v>5</v>
      </c>
      <c s="6" t="s">
        <v>771</v>
      </c>
      <c s="36" t="s">
        <v>768</v>
      </c>
      <c s="37">
        <v>7.392</v>
      </c>
      <c s="36">
        <v>0</v>
      </c>
      <c s="36">
        <f>ROUND(G26*H26,6)</f>
      </c>
      <c r="L26" s="38">
        <v>0</v>
      </c>
      <c s="32">
        <f>ROUND(ROUND(L26,2)*ROUND(G26,3),2)</f>
      </c>
      <c s="36" t="s">
        <v>761</v>
      </c>
      <c>
        <f>(M26*21)/100</f>
      </c>
      <c t="s">
        <v>28</v>
      </c>
    </row>
    <row r="27" spans="1:5" ht="38.25">
      <c r="A27" s="35" t="s">
        <v>56</v>
      </c>
      <c r="E27" s="39" t="s">
        <v>772</v>
      </c>
    </row>
    <row r="28" spans="1:5" ht="12.75">
      <c r="A28" s="35" t="s">
        <v>57</v>
      </c>
      <c r="E28" s="40" t="s">
        <v>5</v>
      </c>
    </row>
    <row r="29" spans="1:5" ht="12.75">
      <c r="A29" t="s">
        <v>58</v>
      </c>
      <c r="E29" s="39" t="s">
        <v>5</v>
      </c>
    </row>
    <row r="30" spans="1:16" ht="38.25">
      <c r="A30" t="s">
        <v>50</v>
      </c>
      <c s="34" t="s">
        <v>27</v>
      </c>
      <c s="34" t="s">
        <v>773</v>
      </c>
      <c s="35" t="s">
        <v>5</v>
      </c>
      <c s="6" t="s">
        <v>771</v>
      </c>
      <c s="36" t="s">
        <v>768</v>
      </c>
      <c s="37">
        <v>36.96</v>
      </c>
      <c s="36">
        <v>0</v>
      </c>
      <c s="36">
        <f>ROUND(G30*H30,6)</f>
      </c>
      <c r="L30" s="38">
        <v>0</v>
      </c>
      <c s="32">
        <f>ROUND(ROUND(L30,2)*ROUND(G30,3),2)</f>
      </c>
      <c s="36" t="s">
        <v>761</v>
      </c>
      <c>
        <f>(M30*21)/100</f>
      </c>
      <c t="s">
        <v>28</v>
      </c>
    </row>
    <row r="31" spans="1:5" ht="51">
      <c r="A31" s="35" t="s">
        <v>56</v>
      </c>
      <c r="E31" s="39" t="s">
        <v>774</v>
      </c>
    </row>
    <row r="32" spans="1:5" ht="12.75">
      <c r="A32" s="35" t="s">
        <v>57</v>
      </c>
      <c r="E32" s="40" t="s">
        <v>5</v>
      </c>
    </row>
    <row r="33" spans="1:5" ht="12.75">
      <c r="A33" t="s">
        <v>58</v>
      </c>
      <c r="E33" s="39" t="s">
        <v>5</v>
      </c>
    </row>
    <row r="34" spans="1:16" ht="25.5">
      <c r="A34" t="s">
        <v>50</v>
      </c>
      <c s="34" t="s">
        <v>519</v>
      </c>
      <c s="34" t="s">
        <v>775</v>
      </c>
      <c s="35" t="s">
        <v>5</v>
      </c>
      <c s="6" t="s">
        <v>776</v>
      </c>
      <c s="36" t="s">
        <v>777</v>
      </c>
      <c s="37">
        <v>11.827</v>
      </c>
      <c s="36">
        <v>0</v>
      </c>
      <c s="36">
        <f>ROUND(G34*H34,6)</f>
      </c>
      <c r="L34" s="38">
        <v>0</v>
      </c>
      <c s="32">
        <f>ROUND(ROUND(L34,2)*ROUND(G34,3),2)</f>
      </c>
      <c s="36" t="s">
        <v>761</v>
      </c>
      <c>
        <f>(M34*21)/100</f>
      </c>
      <c t="s">
        <v>28</v>
      </c>
    </row>
    <row r="35" spans="1:5" ht="25.5">
      <c r="A35" s="35" t="s">
        <v>56</v>
      </c>
      <c r="E35" s="39" t="s">
        <v>776</v>
      </c>
    </row>
    <row r="36" spans="1:5" ht="12.75">
      <c r="A36" s="35" t="s">
        <v>57</v>
      </c>
      <c r="E36" s="40" t="s">
        <v>5</v>
      </c>
    </row>
    <row r="37" spans="1:5" ht="12.75">
      <c r="A37" t="s">
        <v>58</v>
      </c>
      <c r="E37" s="39" t="s">
        <v>5</v>
      </c>
    </row>
    <row r="38" spans="1:16" ht="25.5">
      <c r="A38" t="s">
        <v>50</v>
      </c>
      <c s="34" t="s">
        <v>522</v>
      </c>
      <c s="34" t="s">
        <v>879</v>
      </c>
      <c s="35" t="s">
        <v>5</v>
      </c>
      <c s="6" t="s">
        <v>880</v>
      </c>
      <c s="36" t="s">
        <v>459</v>
      </c>
      <c s="37">
        <v>74.277</v>
      </c>
      <c s="36">
        <v>0</v>
      </c>
      <c s="36">
        <f>ROUND(G38*H38,6)</f>
      </c>
      <c r="L38" s="38">
        <v>0</v>
      </c>
      <c s="32">
        <f>ROUND(ROUND(L38,2)*ROUND(G38,3),2)</f>
      </c>
      <c s="36" t="s">
        <v>761</v>
      </c>
      <c>
        <f>(M38*21)/100</f>
      </c>
      <c t="s">
        <v>28</v>
      </c>
    </row>
    <row r="39" spans="1:5" ht="25.5">
      <c r="A39" s="35" t="s">
        <v>56</v>
      </c>
      <c r="E39" s="39" t="s">
        <v>880</v>
      </c>
    </row>
    <row r="40" spans="1:5" ht="12.75">
      <c r="A40" s="35" t="s">
        <v>57</v>
      </c>
      <c r="E40" s="40" t="s">
        <v>907</v>
      </c>
    </row>
    <row r="41" spans="1:5" ht="12.75">
      <c r="A41" t="s">
        <v>58</v>
      </c>
      <c r="E41" s="39" t="s">
        <v>5</v>
      </c>
    </row>
    <row r="42" spans="1:13" ht="12.75">
      <c r="A42" t="s">
        <v>47</v>
      </c>
      <c r="C42" s="31" t="s">
        <v>514</v>
      </c>
      <c r="E42" s="33" t="s">
        <v>790</v>
      </c>
      <c r="J42" s="32">
        <f>0</f>
      </c>
      <c s="32">
        <f>0</f>
      </c>
      <c s="32">
        <f>0+L43+L47+L51+L55+L59+L63</f>
      </c>
      <c s="32">
        <f>0+M43+M47+M51+M55+M59+M63</f>
      </c>
    </row>
    <row r="43" spans="1:16" ht="12.75">
      <c r="A43" t="s">
        <v>50</v>
      </c>
      <c s="34" t="s">
        <v>525</v>
      </c>
      <c s="34" t="s">
        <v>908</v>
      </c>
      <c s="35" t="s">
        <v>5</v>
      </c>
      <c s="6" t="s">
        <v>909</v>
      </c>
      <c s="36" t="s">
        <v>459</v>
      </c>
      <c s="37">
        <v>74.277</v>
      </c>
      <c s="36">
        <v>0.345</v>
      </c>
      <c s="36">
        <f>ROUND(G43*H43,6)</f>
      </c>
      <c r="L43" s="38">
        <v>0</v>
      </c>
      <c s="32">
        <f>ROUND(ROUND(L43,2)*ROUND(G43,3),2)</f>
      </c>
      <c s="36" t="s">
        <v>761</v>
      </c>
      <c>
        <f>(M43*21)/100</f>
      </c>
      <c t="s">
        <v>28</v>
      </c>
    </row>
    <row r="44" spans="1:5" ht="12.75">
      <c r="A44" s="35" t="s">
        <v>56</v>
      </c>
      <c r="E44" s="39" t="s">
        <v>909</v>
      </c>
    </row>
    <row r="45" spans="1:5" ht="12.75">
      <c r="A45" s="35" t="s">
        <v>57</v>
      </c>
      <c r="E45" s="40" t="s">
        <v>5</v>
      </c>
    </row>
    <row r="46" spans="1:5" ht="12.75">
      <c r="A46" t="s">
        <v>58</v>
      </c>
      <c r="E46" s="39" t="s">
        <v>5</v>
      </c>
    </row>
    <row r="47" spans="1:16" ht="38.25">
      <c r="A47" t="s">
        <v>50</v>
      </c>
      <c s="34" t="s">
        <v>527</v>
      </c>
      <c s="34" t="s">
        <v>793</v>
      </c>
      <c s="35" t="s">
        <v>5</v>
      </c>
      <c s="6" t="s">
        <v>794</v>
      </c>
      <c s="36" t="s">
        <v>459</v>
      </c>
      <c s="37">
        <v>74.277</v>
      </c>
      <c s="36">
        <v>0.10362</v>
      </c>
      <c s="36">
        <f>ROUND(G47*H47,6)</f>
      </c>
      <c r="L47" s="38">
        <v>0</v>
      </c>
      <c s="32">
        <f>ROUND(ROUND(L47,2)*ROUND(G47,3),2)</f>
      </c>
      <c s="36" t="s">
        <v>761</v>
      </c>
      <c>
        <f>(M47*21)/100</f>
      </c>
      <c t="s">
        <v>28</v>
      </c>
    </row>
    <row r="48" spans="1:5" ht="51">
      <c r="A48" s="35" t="s">
        <v>56</v>
      </c>
      <c r="E48" s="39" t="s">
        <v>795</v>
      </c>
    </row>
    <row r="49" spans="1:5" ht="12.75">
      <c r="A49" s="35" t="s">
        <v>57</v>
      </c>
      <c r="E49" s="40" t="s">
        <v>5</v>
      </c>
    </row>
    <row r="50" spans="1:5" ht="12.75">
      <c r="A50" t="s">
        <v>58</v>
      </c>
      <c r="E50" s="39" t="s">
        <v>5</v>
      </c>
    </row>
    <row r="51" spans="1:16" ht="12.75">
      <c r="A51" t="s">
        <v>50</v>
      </c>
      <c s="34" t="s">
        <v>530</v>
      </c>
      <c s="34" t="s">
        <v>797</v>
      </c>
      <c s="35" t="s">
        <v>5</v>
      </c>
      <c s="6" t="s">
        <v>798</v>
      </c>
      <c s="36" t="s">
        <v>459</v>
      </c>
      <c s="37">
        <v>56.032</v>
      </c>
      <c s="36">
        <v>0.21</v>
      </c>
      <c s="36">
        <f>ROUND(G51*H51,6)</f>
      </c>
      <c r="L51" s="38">
        <v>0</v>
      </c>
      <c s="32">
        <f>ROUND(ROUND(L51,2)*ROUND(G51,3),2)</f>
      </c>
      <c s="36" t="s">
        <v>761</v>
      </c>
      <c>
        <f>(M51*21)/100</f>
      </c>
      <c t="s">
        <v>28</v>
      </c>
    </row>
    <row r="52" spans="1:5" ht="12.75">
      <c r="A52" s="35" t="s">
        <v>56</v>
      </c>
      <c r="E52" s="39" t="s">
        <v>798</v>
      </c>
    </row>
    <row r="53" spans="1:5" ht="25.5">
      <c r="A53" s="35" t="s">
        <v>57</v>
      </c>
      <c r="E53" s="40" t="s">
        <v>910</v>
      </c>
    </row>
    <row r="54" spans="1:5" ht="12.75">
      <c r="A54" t="s">
        <v>58</v>
      </c>
      <c r="E54" s="39" t="s">
        <v>5</v>
      </c>
    </row>
    <row r="55" spans="1:16" ht="12.75">
      <c r="A55" t="s">
        <v>50</v>
      </c>
      <c s="34" t="s">
        <v>533</v>
      </c>
      <c s="34" t="s">
        <v>911</v>
      </c>
      <c s="35" t="s">
        <v>5</v>
      </c>
      <c s="6" t="s">
        <v>912</v>
      </c>
      <c s="36" t="s">
        <v>459</v>
      </c>
      <c s="37">
        <v>1.01</v>
      </c>
      <c s="36">
        <v>0.175</v>
      </c>
      <c s="36">
        <f>ROUND(G55*H55,6)</f>
      </c>
      <c r="L55" s="38">
        <v>0</v>
      </c>
      <c s="32">
        <f>ROUND(ROUND(L55,2)*ROUND(G55,3),2)</f>
      </c>
      <c s="36" t="s">
        <v>761</v>
      </c>
      <c>
        <f>(M55*21)/100</f>
      </c>
      <c t="s">
        <v>28</v>
      </c>
    </row>
    <row r="56" spans="1:5" ht="12.75">
      <c r="A56" s="35" t="s">
        <v>56</v>
      </c>
      <c r="E56" s="39" t="s">
        <v>912</v>
      </c>
    </row>
    <row r="57" spans="1:5" ht="12.75">
      <c r="A57" s="35" t="s">
        <v>57</v>
      </c>
      <c r="E57" s="40" t="s">
        <v>5</v>
      </c>
    </row>
    <row r="58" spans="1:5" ht="12.75">
      <c r="A58" t="s">
        <v>58</v>
      </c>
      <c r="E58" s="39" t="s">
        <v>5</v>
      </c>
    </row>
    <row r="59" spans="1:16" ht="12.75">
      <c r="A59" t="s">
        <v>50</v>
      </c>
      <c s="34" t="s">
        <v>536</v>
      </c>
      <c s="34" t="s">
        <v>800</v>
      </c>
      <c s="35" t="s">
        <v>5</v>
      </c>
      <c s="6" t="s">
        <v>801</v>
      </c>
      <c s="36" t="s">
        <v>459</v>
      </c>
      <c s="37">
        <v>17.978</v>
      </c>
      <c s="36">
        <v>0.15</v>
      </c>
      <c s="36">
        <f>ROUND(G59*H59,6)</f>
      </c>
      <c r="L59" s="38">
        <v>0</v>
      </c>
      <c s="32">
        <f>ROUND(ROUND(L59,2)*ROUND(G59,3),2)</f>
      </c>
      <c s="36" t="s">
        <v>761</v>
      </c>
      <c>
        <f>(M59*21)/100</f>
      </c>
      <c t="s">
        <v>28</v>
      </c>
    </row>
    <row r="60" spans="1:5" ht="12.75">
      <c r="A60" s="35" t="s">
        <v>56</v>
      </c>
      <c r="E60" s="39" t="s">
        <v>801</v>
      </c>
    </row>
    <row r="61" spans="1:5" ht="25.5">
      <c r="A61" s="35" t="s">
        <v>57</v>
      </c>
      <c r="E61" s="40" t="s">
        <v>913</v>
      </c>
    </row>
    <row r="62" spans="1:5" ht="12.75">
      <c r="A62" t="s">
        <v>58</v>
      </c>
      <c r="E62" s="39" t="s">
        <v>5</v>
      </c>
    </row>
    <row r="63" spans="1:16" ht="25.5">
      <c r="A63" t="s">
        <v>50</v>
      </c>
      <c s="34" t="s">
        <v>539</v>
      </c>
      <c s="34" t="s">
        <v>802</v>
      </c>
      <c s="35" t="s">
        <v>5</v>
      </c>
      <c s="6" t="s">
        <v>803</v>
      </c>
      <c s="36" t="s">
        <v>68</v>
      </c>
      <c s="37">
        <v>14.89</v>
      </c>
      <c s="36">
        <v>1E-05</v>
      </c>
      <c s="36">
        <f>ROUND(G63*H63,6)</f>
      </c>
      <c r="L63" s="38">
        <v>0</v>
      </c>
      <c s="32">
        <f>ROUND(ROUND(L63,2)*ROUND(G63,3),2)</f>
      </c>
      <c s="36" t="s">
        <v>761</v>
      </c>
      <c>
        <f>(M63*21)/100</f>
      </c>
      <c t="s">
        <v>28</v>
      </c>
    </row>
    <row r="64" spans="1:5" ht="25.5">
      <c r="A64" s="35" t="s">
        <v>56</v>
      </c>
      <c r="E64" s="39" t="s">
        <v>803</v>
      </c>
    </row>
    <row r="65" spans="1:5" ht="12.75">
      <c r="A65" s="35" t="s">
        <v>57</v>
      </c>
      <c r="E65" s="40" t="s">
        <v>914</v>
      </c>
    </row>
    <row r="66" spans="1:5" ht="12.75">
      <c r="A66" t="s">
        <v>58</v>
      </c>
      <c r="E66" s="39" t="s">
        <v>5</v>
      </c>
    </row>
    <row r="67" spans="1:13" ht="12.75">
      <c r="A67" t="s">
        <v>47</v>
      </c>
      <c r="C67" s="31" t="s">
        <v>95</v>
      </c>
      <c r="E67" s="33" t="s">
        <v>822</v>
      </c>
      <c r="J67" s="32">
        <f>0</f>
      </c>
      <c s="32">
        <f>0</f>
      </c>
      <c s="32">
        <f>0+L68+L72+L76</f>
      </c>
      <c s="32">
        <f>0+M68+M72+M76</f>
      </c>
    </row>
    <row r="68" spans="1:16" ht="25.5">
      <c r="A68" t="s">
        <v>50</v>
      </c>
      <c s="34" t="s">
        <v>542</v>
      </c>
      <c s="34" t="s">
        <v>915</v>
      </c>
      <c s="35" t="s">
        <v>5</v>
      </c>
      <c s="6" t="s">
        <v>916</v>
      </c>
      <c s="36" t="s">
        <v>68</v>
      </c>
      <c s="37">
        <v>4.9</v>
      </c>
      <c s="36">
        <v>0.10095</v>
      </c>
      <c s="36">
        <f>ROUND(G68*H68,6)</f>
      </c>
      <c r="L68" s="38">
        <v>0</v>
      </c>
      <c s="32">
        <f>ROUND(ROUND(L68,2)*ROUND(G68,3),2)</f>
      </c>
      <c s="36" t="s">
        <v>761</v>
      </c>
      <c>
        <f>(M68*21)/100</f>
      </c>
      <c t="s">
        <v>28</v>
      </c>
    </row>
    <row r="69" spans="1:5" ht="25.5">
      <c r="A69" s="35" t="s">
        <v>56</v>
      </c>
      <c r="E69" s="39" t="s">
        <v>916</v>
      </c>
    </row>
    <row r="70" spans="1:5" ht="25.5">
      <c r="A70" s="35" t="s">
        <v>57</v>
      </c>
      <c r="E70" s="42" t="s">
        <v>917</v>
      </c>
    </row>
    <row r="71" spans="1:5" ht="12.75">
      <c r="A71" t="s">
        <v>58</v>
      </c>
      <c r="E71" s="39" t="s">
        <v>5</v>
      </c>
    </row>
    <row r="72" spans="1:16" ht="12.75">
      <c r="A72" t="s">
        <v>50</v>
      </c>
      <c s="34" t="s">
        <v>545</v>
      </c>
      <c s="34" t="s">
        <v>918</v>
      </c>
      <c s="35" t="s">
        <v>5</v>
      </c>
      <c s="6" t="s">
        <v>919</v>
      </c>
      <c s="36" t="s">
        <v>68</v>
      </c>
      <c s="37">
        <v>4.949</v>
      </c>
      <c s="36">
        <v>0.024</v>
      </c>
      <c s="36">
        <f>ROUND(G72*H72,6)</f>
      </c>
      <c r="L72" s="38">
        <v>0</v>
      </c>
      <c s="32">
        <f>ROUND(ROUND(L72,2)*ROUND(G72,3),2)</f>
      </c>
      <c s="36" t="s">
        <v>761</v>
      </c>
      <c>
        <f>(M72*21)/100</f>
      </c>
      <c t="s">
        <v>28</v>
      </c>
    </row>
    <row r="73" spans="1:5" ht="12.75">
      <c r="A73" s="35" t="s">
        <v>56</v>
      </c>
      <c r="E73" s="39" t="s">
        <v>919</v>
      </c>
    </row>
    <row r="74" spans="1:5" ht="12.75">
      <c r="A74" s="35" t="s">
        <v>57</v>
      </c>
      <c r="E74" s="40" t="s">
        <v>5</v>
      </c>
    </row>
    <row r="75" spans="1:5" ht="12.75">
      <c r="A75" t="s">
        <v>58</v>
      </c>
      <c r="E75" s="39" t="s">
        <v>5</v>
      </c>
    </row>
    <row r="76" spans="1:16" ht="25.5">
      <c r="A76" t="s">
        <v>50</v>
      </c>
      <c s="34" t="s">
        <v>546</v>
      </c>
      <c s="34" t="s">
        <v>823</v>
      </c>
      <c s="35" t="s">
        <v>5</v>
      </c>
      <c s="6" t="s">
        <v>824</v>
      </c>
      <c s="36" t="s">
        <v>459</v>
      </c>
      <c s="37">
        <v>74.277</v>
      </c>
      <c s="36">
        <v>0.00047</v>
      </c>
      <c s="36">
        <f>ROUND(G76*H76,6)</f>
      </c>
      <c r="L76" s="38">
        <v>0</v>
      </c>
      <c s="32">
        <f>ROUND(ROUND(L76,2)*ROUND(G76,3),2)</f>
      </c>
      <c s="36" t="s">
        <v>761</v>
      </c>
      <c>
        <f>(M76*21)/100</f>
      </c>
      <c t="s">
        <v>28</v>
      </c>
    </row>
    <row r="77" spans="1:5" ht="25.5">
      <c r="A77" s="35" t="s">
        <v>56</v>
      </c>
      <c r="E77" s="39" t="s">
        <v>824</v>
      </c>
    </row>
    <row r="78" spans="1:5" ht="12.75">
      <c r="A78" s="35" t="s">
        <v>57</v>
      </c>
      <c r="E78" s="40" t="s">
        <v>5</v>
      </c>
    </row>
    <row r="79" spans="1:5" ht="12.75">
      <c r="A79" t="s">
        <v>58</v>
      </c>
      <c r="E79" s="39" t="s">
        <v>5</v>
      </c>
    </row>
    <row r="80" spans="1:13" ht="12.75">
      <c r="A80" t="s">
        <v>47</v>
      </c>
      <c r="C80" s="31" t="s">
        <v>833</v>
      </c>
      <c r="E80" s="33" t="s">
        <v>834</v>
      </c>
      <c r="J80" s="32">
        <f>0</f>
      </c>
      <c s="32">
        <f>0</f>
      </c>
      <c s="32">
        <f>0+L81+L85+L89+L93+L97</f>
      </c>
      <c s="32">
        <f>0+M81+M85+M89+M93+M97</f>
      </c>
    </row>
    <row r="81" spans="1:16" ht="25.5">
      <c r="A81" t="s">
        <v>50</v>
      </c>
      <c s="34" t="s">
        <v>549</v>
      </c>
      <c s="34" t="s">
        <v>835</v>
      </c>
      <c s="35" t="s">
        <v>5</v>
      </c>
      <c s="6" t="s">
        <v>836</v>
      </c>
      <c s="36" t="s">
        <v>777</v>
      </c>
      <c s="37">
        <v>15.7</v>
      </c>
      <c s="36">
        <v>0</v>
      </c>
      <c s="36">
        <f>ROUND(G81*H81,6)</f>
      </c>
      <c r="L81" s="38">
        <v>0</v>
      </c>
      <c s="32">
        <f>ROUND(ROUND(L81,2)*ROUND(G81,3),2)</f>
      </c>
      <c s="36" t="s">
        <v>761</v>
      </c>
      <c>
        <f>(M81*21)/100</f>
      </c>
      <c t="s">
        <v>28</v>
      </c>
    </row>
    <row r="82" spans="1:5" ht="25.5">
      <c r="A82" s="35" t="s">
        <v>56</v>
      </c>
      <c r="E82" s="39" t="s">
        <v>836</v>
      </c>
    </row>
    <row r="83" spans="1:5" ht="12.75">
      <c r="A83" s="35" t="s">
        <v>57</v>
      </c>
      <c r="E83" s="40" t="s">
        <v>5</v>
      </c>
    </row>
    <row r="84" spans="1:5" ht="12.75">
      <c r="A84" t="s">
        <v>58</v>
      </c>
      <c r="E84" s="39" t="s">
        <v>5</v>
      </c>
    </row>
    <row r="85" spans="1:16" ht="25.5">
      <c r="A85" t="s">
        <v>50</v>
      </c>
      <c s="34" t="s">
        <v>550</v>
      </c>
      <c s="34" t="s">
        <v>837</v>
      </c>
      <c s="35" t="s">
        <v>5</v>
      </c>
      <c s="6" t="s">
        <v>838</v>
      </c>
      <c s="36" t="s">
        <v>777</v>
      </c>
      <c s="37">
        <v>219.8</v>
      </c>
      <c s="36">
        <v>0</v>
      </c>
      <c s="36">
        <f>ROUND(G85*H85,6)</f>
      </c>
      <c r="L85" s="38">
        <v>0</v>
      </c>
      <c s="32">
        <f>ROUND(ROUND(L85,2)*ROUND(G85,3),2)</f>
      </c>
      <c s="36" t="s">
        <v>761</v>
      </c>
      <c>
        <f>(M85*21)/100</f>
      </c>
      <c t="s">
        <v>28</v>
      </c>
    </row>
    <row r="86" spans="1:5" ht="25.5">
      <c r="A86" s="35" t="s">
        <v>56</v>
      </c>
      <c r="E86" s="39" t="s">
        <v>838</v>
      </c>
    </row>
    <row r="87" spans="1:5" ht="12.75">
      <c r="A87" s="35" t="s">
        <v>57</v>
      </c>
      <c r="E87" s="40" t="s">
        <v>5</v>
      </c>
    </row>
    <row r="88" spans="1:5" ht="12.75">
      <c r="A88" t="s">
        <v>58</v>
      </c>
      <c r="E88" s="39" t="s">
        <v>5</v>
      </c>
    </row>
    <row r="89" spans="1:16" ht="12.75">
      <c r="A89" t="s">
        <v>50</v>
      </c>
      <c s="34" t="s">
        <v>553</v>
      </c>
      <c s="34" t="s">
        <v>839</v>
      </c>
      <c s="35" t="s">
        <v>5</v>
      </c>
      <c s="6" t="s">
        <v>840</v>
      </c>
      <c s="36" t="s">
        <v>777</v>
      </c>
      <c s="37">
        <v>15.7</v>
      </c>
      <c s="36">
        <v>0</v>
      </c>
      <c s="36">
        <f>ROUND(G89*H89,6)</f>
      </c>
      <c r="L89" s="38">
        <v>0</v>
      </c>
      <c s="32">
        <f>ROUND(ROUND(L89,2)*ROUND(G89,3),2)</f>
      </c>
      <c s="36" t="s">
        <v>761</v>
      </c>
      <c>
        <f>(M89*21)/100</f>
      </c>
      <c t="s">
        <v>28</v>
      </c>
    </row>
    <row r="90" spans="1:5" ht="12.75">
      <c r="A90" s="35" t="s">
        <v>56</v>
      </c>
      <c r="E90" s="39" t="s">
        <v>840</v>
      </c>
    </row>
    <row r="91" spans="1:5" ht="12.75">
      <c r="A91" s="35" t="s">
        <v>57</v>
      </c>
      <c r="E91" s="40" t="s">
        <v>5</v>
      </c>
    </row>
    <row r="92" spans="1:5" ht="12.75">
      <c r="A92" t="s">
        <v>58</v>
      </c>
      <c r="E92" s="39" t="s">
        <v>5</v>
      </c>
    </row>
    <row r="93" spans="1:16" ht="25.5">
      <c r="A93" t="s">
        <v>50</v>
      </c>
      <c s="34" t="s">
        <v>554</v>
      </c>
      <c s="34" t="s">
        <v>841</v>
      </c>
      <c s="35" t="s">
        <v>5</v>
      </c>
      <c s="6" t="s">
        <v>842</v>
      </c>
      <c s="36" t="s">
        <v>777</v>
      </c>
      <c s="37">
        <v>2.45</v>
      </c>
      <c s="36">
        <v>0</v>
      </c>
      <c s="36">
        <f>ROUND(G93*H93,6)</f>
      </c>
      <c r="L93" s="38">
        <v>0</v>
      </c>
      <c s="32">
        <f>ROUND(ROUND(L93,2)*ROUND(G93,3),2)</f>
      </c>
      <c s="36" t="s">
        <v>761</v>
      </c>
      <c>
        <f>(M93*21)/100</f>
      </c>
      <c t="s">
        <v>28</v>
      </c>
    </row>
    <row r="94" spans="1:5" ht="25.5">
      <c r="A94" s="35" t="s">
        <v>56</v>
      </c>
      <c r="E94" s="39" t="s">
        <v>842</v>
      </c>
    </row>
    <row r="95" spans="1:5" ht="12.75">
      <c r="A95" s="35" t="s">
        <v>57</v>
      </c>
      <c r="E95" s="40" t="s">
        <v>5</v>
      </c>
    </row>
    <row r="96" spans="1:5" ht="12.75">
      <c r="A96" t="s">
        <v>58</v>
      </c>
      <c r="E96" s="39" t="s">
        <v>5</v>
      </c>
    </row>
    <row r="97" spans="1:16" ht="25.5">
      <c r="A97" t="s">
        <v>50</v>
      </c>
      <c s="34" t="s">
        <v>557</v>
      </c>
      <c s="34" t="s">
        <v>843</v>
      </c>
      <c s="35" t="s">
        <v>5</v>
      </c>
      <c s="6" t="s">
        <v>776</v>
      </c>
      <c s="36" t="s">
        <v>777</v>
      </c>
      <c s="37">
        <v>13.25</v>
      </c>
      <c s="36">
        <v>0</v>
      </c>
      <c s="36">
        <f>ROUND(G97*H97,6)</f>
      </c>
      <c r="L97" s="38">
        <v>0</v>
      </c>
      <c s="32">
        <f>ROUND(ROUND(L97,2)*ROUND(G97,3),2)</f>
      </c>
      <c s="36" t="s">
        <v>761</v>
      </c>
      <c>
        <f>(M97*21)/100</f>
      </c>
      <c t="s">
        <v>28</v>
      </c>
    </row>
    <row r="98" spans="1:5" ht="25.5">
      <c r="A98" s="35" t="s">
        <v>56</v>
      </c>
      <c r="E98" s="39" t="s">
        <v>776</v>
      </c>
    </row>
    <row r="99" spans="1:5" ht="12.75">
      <c r="A99" s="35" t="s">
        <v>57</v>
      </c>
      <c r="E99" s="40" t="s">
        <v>920</v>
      </c>
    </row>
    <row r="100" spans="1:5" ht="12.75">
      <c r="A100" t="s">
        <v>58</v>
      </c>
      <c r="E100" s="39" t="s">
        <v>5</v>
      </c>
    </row>
    <row r="101" spans="1:13" ht="12.75">
      <c r="A101" t="s">
        <v>47</v>
      </c>
      <c r="C101" s="31" t="s">
        <v>844</v>
      </c>
      <c r="E101" s="33" t="s">
        <v>845</v>
      </c>
      <c r="J101" s="32">
        <f>0</f>
      </c>
      <c s="32">
        <f>0</f>
      </c>
      <c s="32">
        <f>0+L102</f>
      </c>
      <c s="32">
        <f>0+M102</f>
      </c>
    </row>
    <row r="102" spans="1:16" ht="25.5">
      <c r="A102" t="s">
        <v>50</v>
      </c>
      <c s="34" t="s">
        <v>558</v>
      </c>
      <c s="34" t="s">
        <v>846</v>
      </c>
      <c s="35" t="s">
        <v>5</v>
      </c>
      <c s="6" t="s">
        <v>847</v>
      </c>
      <c s="36" t="s">
        <v>777</v>
      </c>
      <c s="37">
        <v>48.611</v>
      </c>
      <c s="36">
        <v>0</v>
      </c>
      <c s="36">
        <f>ROUND(G102*H102,6)</f>
      </c>
      <c r="L102" s="38">
        <v>0</v>
      </c>
      <c s="32">
        <f>ROUND(ROUND(L102,2)*ROUND(G102,3),2)</f>
      </c>
      <c s="36" t="s">
        <v>761</v>
      </c>
      <c>
        <f>(M102*21)/100</f>
      </c>
      <c t="s">
        <v>28</v>
      </c>
    </row>
    <row r="103" spans="1:5" ht="25.5">
      <c r="A103" s="35" t="s">
        <v>56</v>
      </c>
      <c r="E103" s="39" t="s">
        <v>847</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923</v>
      </c>
      <c r="E8" s="30" t="s">
        <v>922</v>
      </c>
      <c r="J8" s="29">
        <f>0+J9+J18+J35+J44+J49+J54</f>
      </c>
      <c s="29">
        <f>0+K9+K18+K35+K44+K49+K54</f>
      </c>
      <c s="29">
        <f>0+L9+L18+L35+L44+L49+L54</f>
      </c>
      <c s="29">
        <f>0+M9+M18+M35+M44+M49+M54</f>
      </c>
    </row>
    <row r="9" spans="1:13" ht="12.75">
      <c r="A9" t="s">
        <v>47</v>
      </c>
      <c r="C9" s="31" t="s">
        <v>80</v>
      </c>
      <c r="E9" s="33" t="s">
        <v>758</v>
      </c>
      <c r="J9" s="32">
        <f>0</f>
      </c>
      <c s="32">
        <f>0</f>
      </c>
      <c s="32">
        <f>0+L10+L14</f>
      </c>
      <c s="32">
        <f>0+M10+M14</f>
      </c>
    </row>
    <row r="10" spans="1:16" ht="25.5">
      <c r="A10" t="s">
        <v>50</v>
      </c>
      <c s="34" t="s">
        <v>80</v>
      </c>
      <c s="34" t="s">
        <v>759</v>
      </c>
      <c s="35" t="s">
        <v>5</v>
      </c>
      <c s="6" t="s">
        <v>760</v>
      </c>
      <c s="36" t="s">
        <v>459</v>
      </c>
      <c s="37">
        <v>49.043</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2.75">
      <c r="A13" t="s">
        <v>58</v>
      </c>
      <c r="E13" s="39" t="s">
        <v>5</v>
      </c>
    </row>
    <row r="14" spans="1:16" ht="25.5">
      <c r="A14" t="s">
        <v>50</v>
      </c>
      <c s="34" t="s">
        <v>28</v>
      </c>
      <c s="34" t="s">
        <v>879</v>
      </c>
      <c s="35" t="s">
        <v>5</v>
      </c>
      <c s="6" t="s">
        <v>880</v>
      </c>
      <c s="36" t="s">
        <v>459</v>
      </c>
      <c s="37">
        <v>49.043</v>
      </c>
      <c s="36">
        <v>0</v>
      </c>
      <c s="36">
        <f>ROUND(G14*H14,6)</f>
      </c>
      <c r="L14" s="38">
        <v>0</v>
      </c>
      <c s="32">
        <f>ROUND(ROUND(L14,2)*ROUND(G14,3),2)</f>
      </c>
      <c s="36" t="s">
        <v>761</v>
      </c>
      <c>
        <f>(M14*21)/100</f>
      </c>
      <c t="s">
        <v>28</v>
      </c>
    </row>
    <row r="15" spans="1:5" ht="25.5">
      <c r="A15" s="35" t="s">
        <v>56</v>
      </c>
      <c r="E15" s="39" t="s">
        <v>880</v>
      </c>
    </row>
    <row r="16" spans="1:5" ht="12.75">
      <c r="A16" s="35" t="s">
        <v>57</v>
      </c>
      <c r="E16" s="40" t="s">
        <v>5</v>
      </c>
    </row>
    <row r="17" spans="1:5" ht="12.75">
      <c r="A17" t="s">
        <v>58</v>
      </c>
      <c r="E17" s="39" t="s">
        <v>5</v>
      </c>
    </row>
    <row r="18" spans="1:13" ht="12.75">
      <c r="A18" t="s">
        <v>47</v>
      </c>
      <c r="C18" s="31" t="s">
        <v>514</v>
      </c>
      <c r="E18" s="33" t="s">
        <v>790</v>
      </c>
      <c r="J18" s="32">
        <f>0</f>
      </c>
      <c s="32">
        <f>0</f>
      </c>
      <c s="32">
        <f>0+L19+L23+L27+L31</f>
      </c>
      <c s="32">
        <f>0+M19+M23+M27+M31</f>
      </c>
    </row>
    <row r="19" spans="1:16" ht="12.75">
      <c r="A19" t="s">
        <v>50</v>
      </c>
      <c s="34" t="s">
        <v>26</v>
      </c>
      <c s="34" t="s">
        <v>924</v>
      </c>
      <c s="35" t="s">
        <v>5</v>
      </c>
      <c s="6" t="s">
        <v>925</v>
      </c>
      <c s="36" t="s">
        <v>459</v>
      </c>
      <c s="37">
        <v>49.043</v>
      </c>
      <c s="36">
        <v>0.69</v>
      </c>
      <c s="36">
        <f>ROUND(G19*H19,6)</f>
      </c>
      <c r="L19" s="38">
        <v>0</v>
      </c>
      <c s="32">
        <f>ROUND(ROUND(L19,2)*ROUND(G19,3),2)</f>
      </c>
      <c s="36" t="s">
        <v>761</v>
      </c>
      <c>
        <f>(M19*21)/100</f>
      </c>
      <c t="s">
        <v>28</v>
      </c>
    </row>
    <row r="20" spans="1:5" ht="12.75">
      <c r="A20" s="35" t="s">
        <v>56</v>
      </c>
      <c r="E20" s="39" t="s">
        <v>925</v>
      </c>
    </row>
    <row r="21" spans="1:5" ht="12.75">
      <c r="A21" s="35" t="s">
        <v>57</v>
      </c>
      <c r="E21" s="40" t="s">
        <v>926</v>
      </c>
    </row>
    <row r="22" spans="1:5" ht="12.75">
      <c r="A22" t="s">
        <v>58</v>
      </c>
      <c r="E22" s="39" t="s">
        <v>5</v>
      </c>
    </row>
    <row r="23" spans="1:16" ht="38.25">
      <c r="A23" t="s">
        <v>50</v>
      </c>
      <c s="34" t="s">
        <v>511</v>
      </c>
      <c s="34" t="s">
        <v>793</v>
      </c>
      <c s="35" t="s">
        <v>5</v>
      </c>
      <c s="6" t="s">
        <v>794</v>
      </c>
      <c s="36" t="s">
        <v>459</v>
      </c>
      <c s="37">
        <v>0.44</v>
      </c>
      <c s="36">
        <v>0.10362</v>
      </c>
      <c s="36">
        <f>ROUND(G23*H23,6)</f>
      </c>
      <c r="L23" s="38">
        <v>0</v>
      </c>
      <c s="32">
        <f>ROUND(ROUND(L23,2)*ROUND(G23,3),2)</f>
      </c>
      <c s="36" t="s">
        <v>761</v>
      </c>
      <c>
        <f>(M23*21)/100</f>
      </c>
      <c t="s">
        <v>28</v>
      </c>
    </row>
    <row r="24" spans="1:5" ht="51">
      <c r="A24" s="35" t="s">
        <v>56</v>
      </c>
      <c r="E24" s="39" t="s">
        <v>795</v>
      </c>
    </row>
    <row r="25" spans="1:5" ht="12.75">
      <c r="A25" s="35" t="s">
        <v>57</v>
      </c>
      <c r="E25" s="40" t="s">
        <v>5</v>
      </c>
    </row>
    <row r="26" spans="1:5" ht="12.75">
      <c r="A26" t="s">
        <v>58</v>
      </c>
      <c r="E26" s="39" t="s">
        <v>5</v>
      </c>
    </row>
    <row r="27" spans="1:16" ht="12.75">
      <c r="A27" t="s">
        <v>50</v>
      </c>
      <c s="34" t="s">
        <v>514</v>
      </c>
      <c s="34" t="s">
        <v>911</v>
      </c>
      <c s="35" t="s">
        <v>5</v>
      </c>
      <c s="6" t="s">
        <v>912</v>
      </c>
      <c s="36" t="s">
        <v>459</v>
      </c>
      <c s="37">
        <v>0.444</v>
      </c>
      <c s="36">
        <v>0.175</v>
      </c>
      <c s="36">
        <f>ROUND(G27*H27,6)</f>
      </c>
      <c r="L27" s="38">
        <v>0</v>
      </c>
      <c s="32">
        <f>ROUND(ROUND(L27,2)*ROUND(G27,3),2)</f>
      </c>
      <c s="36" t="s">
        <v>761</v>
      </c>
      <c>
        <f>(M27*21)/100</f>
      </c>
      <c t="s">
        <v>28</v>
      </c>
    </row>
    <row r="28" spans="1:5" ht="12.75">
      <c r="A28" s="35" t="s">
        <v>56</v>
      </c>
      <c r="E28" s="39" t="s">
        <v>912</v>
      </c>
    </row>
    <row r="29" spans="1:5" ht="12.75">
      <c r="A29" s="35" t="s">
        <v>57</v>
      </c>
      <c r="E29" s="40" t="s">
        <v>5</v>
      </c>
    </row>
    <row r="30" spans="1:5" ht="12.75">
      <c r="A30" t="s">
        <v>58</v>
      </c>
      <c r="E30" s="39" t="s">
        <v>5</v>
      </c>
    </row>
    <row r="31" spans="1:16" ht="38.25">
      <c r="A31" t="s">
        <v>50</v>
      </c>
      <c s="34" t="s">
        <v>27</v>
      </c>
      <c s="34" t="s">
        <v>927</v>
      </c>
      <c s="35" t="s">
        <v>5</v>
      </c>
      <c s="6" t="s">
        <v>928</v>
      </c>
      <c s="36" t="s">
        <v>459</v>
      </c>
      <c s="37">
        <v>48.603</v>
      </c>
      <c s="36">
        <v>0.101</v>
      </c>
      <c s="36">
        <f>ROUND(G31*H31,6)</f>
      </c>
      <c r="L31" s="38">
        <v>0</v>
      </c>
      <c s="32">
        <f>ROUND(ROUND(L31,2)*ROUND(G31,3),2)</f>
      </c>
      <c s="36" t="s">
        <v>761</v>
      </c>
      <c>
        <f>(M31*21)/100</f>
      </c>
      <c t="s">
        <v>28</v>
      </c>
    </row>
    <row r="32" spans="1:5" ht="51">
      <c r="A32" s="35" t="s">
        <v>56</v>
      </c>
      <c r="E32" s="39" t="s">
        <v>929</v>
      </c>
    </row>
    <row r="33" spans="1:5" ht="25.5">
      <c r="A33" s="35" t="s">
        <v>57</v>
      </c>
      <c r="E33" s="42" t="s">
        <v>930</v>
      </c>
    </row>
    <row r="34" spans="1:5" ht="12.75">
      <c r="A34" t="s">
        <v>58</v>
      </c>
      <c r="E34" s="39" t="s">
        <v>5</v>
      </c>
    </row>
    <row r="35" spans="1:13" ht="12.75">
      <c r="A35" t="s">
        <v>47</v>
      </c>
      <c r="C35" s="31" t="s">
        <v>805</v>
      </c>
      <c r="E35" s="33" t="s">
        <v>806</v>
      </c>
      <c r="J35" s="32">
        <f>0</f>
      </c>
      <c s="32">
        <f>0</f>
      </c>
      <c s="32">
        <f>0+L36+L40</f>
      </c>
      <c s="32">
        <f>0+M36+M40</f>
      </c>
    </row>
    <row r="36" spans="1:16" ht="25.5">
      <c r="A36" t="s">
        <v>50</v>
      </c>
      <c s="34" t="s">
        <v>527</v>
      </c>
      <c s="34" t="s">
        <v>931</v>
      </c>
      <c s="35" t="s">
        <v>5</v>
      </c>
      <c s="6" t="s">
        <v>932</v>
      </c>
      <c s="36" t="s">
        <v>54</v>
      </c>
      <c s="37">
        <v>1</v>
      </c>
      <c s="36">
        <v>0</v>
      </c>
      <c s="36">
        <f>ROUND(G36*H36,6)</f>
      </c>
      <c r="L36" s="38">
        <v>0</v>
      </c>
      <c s="32">
        <f>ROUND(ROUND(L36,2)*ROUND(G36,3),2)</f>
      </c>
      <c s="36" t="s">
        <v>55</v>
      </c>
      <c>
        <f>(M36*21)/100</f>
      </c>
      <c t="s">
        <v>28</v>
      </c>
    </row>
    <row r="37" spans="1:5" ht="38.25">
      <c r="A37" s="35" t="s">
        <v>56</v>
      </c>
      <c r="E37" s="39" t="s">
        <v>933</v>
      </c>
    </row>
    <row r="38" spans="1:5" ht="12.75">
      <c r="A38" s="35" t="s">
        <v>57</v>
      </c>
      <c r="E38" s="40" t="s">
        <v>5</v>
      </c>
    </row>
    <row r="39" spans="1:5" ht="12.75">
      <c r="A39" t="s">
        <v>58</v>
      </c>
      <c r="E39" s="39" t="s">
        <v>5</v>
      </c>
    </row>
    <row r="40" spans="1:16" ht="25.5">
      <c r="A40" t="s">
        <v>50</v>
      </c>
      <c s="34" t="s">
        <v>530</v>
      </c>
      <c s="34" t="s">
        <v>934</v>
      </c>
      <c s="35" t="s">
        <v>5</v>
      </c>
      <c s="6" t="s">
        <v>935</v>
      </c>
      <c s="36" t="s">
        <v>936</v>
      </c>
      <c s="37">
        <v>75</v>
      </c>
      <c s="36">
        <v>0</v>
      </c>
      <c s="36">
        <f>ROUND(G40*H40,6)</f>
      </c>
      <c r="L40" s="38">
        <v>0</v>
      </c>
      <c s="32">
        <f>ROUND(ROUND(L40,2)*ROUND(G40,3),2)</f>
      </c>
      <c s="36" t="s">
        <v>761</v>
      </c>
      <c>
        <f>(M40*21)/100</f>
      </c>
      <c t="s">
        <v>28</v>
      </c>
    </row>
    <row r="41" spans="1:5" ht="25.5">
      <c r="A41" s="35" t="s">
        <v>56</v>
      </c>
      <c r="E41" s="39" t="s">
        <v>935</v>
      </c>
    </row>
    <row r="42" spans="1:5" ht="12.75">
      <c r="A42" s="35" t="s">
        <v>57</v>
      </c>
      <c r="E42" s="40" t="s">
        <v>5</v>
      </c>
    </row>
    <row r="43" spans="1:5" ht="12.75">
      <c r="A43" t="s">
        <v>58</v>
      </c>
      <c r="E43" s="39" t="s">
        <v>5</v>
      </c>
    </row>
    <row r="44" spans="1:13" ht="12.75">
      <c r="A44" t="s">
        <v>47</v>
      </c>
      <c r="C44" s="31" t="s">
        <v>101</v>
      </c>
      <c r="E44" s="33" t="s">
        <v>937</v>
      </c>
      <c r="J44" s="32">
        <f>0</f>
      </c>
      <c s="32">
        <f>0</f>
      </c>
      <c s="32">
        <f>0+L45</f>
      </c>
      <c s="32">
        <f>0+M45</f>
      </c>
    </row>
    <row r="45" spans="1:16" ht="38.25">
      <c r="A45" t="s">
        <v>50</v>
      </c>
      <c s="34" t="s">
        <v>519</v>
      </c>
      <c s="34" t="s">
        <v>938</v>
      </c>
      <c s="35" t="s">
        <v>5</v>
      </c>
      <c s="6" t="s">
        <v>939</v>
      </c>
      <c s="36" t="s">
        <v>54</v>
      </c>
      <c s="37">
        <v>1</v>
      </c>
      <c s="36">
        <v>0</v>
      </c>
      <c s="36">
        <f>ROUND(G45*H45,6)</f>
      </c>
      <c r="L45" s="38">
        <v>0</v>
      </c>
      <c s="32">
        <f>ROUND(ROUND(L45,2)*ROUND(G45,3),2)</f>
      </c>
      <c s="36" t="s">
        <v>55</v>
      </c>
      <c>
        <f>(M45*21)/100</f>
      </c>
      <c t="s">
        <v>28</v>
      </c>
    </row>
    <row r="46" spans="1:5" ht="76.5">
      <c r="A46" s="35" t="s">
        <v>56</v>
      </c>
      <c r="E46" s="39" t="s">
        <v>940</v>
      </c>
    </row>
    <row r="47" spans="1:5" ht="12.75">
      <c r="A47" s="35" t="s">
        <v>57</v>
      </c>
      <c r="E47" s="40" t="s">
        <v>5</v>
      </c>
    </row>
    <row r="48" spans="1:5" ht="12.75">
      <c r="A48" t="s">
        <v>58</v>
      </c>
      <c r="E48" s="39" t="s">
        <v>5</v>
      </c>
    </row>
    <row r="49" spans="1:13" ht="12.75">
      <c r="A49" t="s">
        <v>47</v>
      </c>
      <c r="C49" s="31" t="s">
        <v>833</v>
      </c>
      <c r="E49" s="33" t="s">
        <v>834</v>
      </c>
      <c r="J49" s="32">
        <f>0</f>
      </c>
      <c s="32">
        <f>0</f>
      </c>
      <c s="32">
        <f>0+L50</f>
      </c>
      <c s="32">
        <f>0+M50</f>
      </c>
    </row>
    <row r="50" spans="1:16" ht="25.5">
      <c r="A50" t="s">
        <v>50</v>
      </c>
      <c s="34" t="s">
        <v>522</v>
      </c>
      <c s="34" t="s">
        <v>941</v>
      </c>
      <c s="35" t="s">
        <v>5</v>
      </c>
      <c s="6" t="s">
        <v>942</v>
      </c>
      <c s="36" t="s">
        <v>777</v>
      </c>
      <c s="37">
        <v>12.506</v>
      </c>
      <c s="36">
        <v>0</v>
      </c>
      <c s="36">
        <f>ROUND(G50*H50,6)</f>
      </c>
      <c r="L50" s="38">
        <v>0</v>
      </c>
      <c s="32">
        <f>ROUND(ROUND(L50,2)*ROUND(G50,3),2)</f>
      </c>
      <c s="36" t="s">
        <v>761</v>
      </c>
      <c>
        <f>(M50*21)/100</f>
      </c>
      <c t="s">
        <v>28</v>
      </c>
    </row>
    <row r="51" spans="1:5" ht="25.5">
      <c r="A51" s="35" t="s">
        <v>56</v>
      </c>
      <c r="E51" s="39" t="s">
        <v>942</v>
      </c>
    </row>
    <row r="52" spans="1:5" ht="12.75">
      <c r="A52" s="35" t="s">
        <v>57</v>
      </c>
      <c r="E52" s="40" t="s">
        <v>5</v>
      </c>
    </row>
    <row r="53" spans="1:5" ht="12.75">
      <c r="A53" t="s">
        <v>58</v>
      </c>
      <c r="E53" s="39" t="s">
        <v>5</v>
      </c>
    </row>
    <row r="54" spans="1:13" ht="12.75">
      <c r="A54" t="s">
        <v>47</v>
      </c>
      <c r="C54" s="31" t="s">
        <v>844</v>
      </c>
      <c r="E54" s="33" t="s">
        <v>845</v>
      </c>
      <c r="J54" s="32">
        <f>0</f>
      </c>
      <c s="32">
        <f>0</f>
      </c>
      <c s="32">
        <f>0+L55</f>
      </c>
      <c s="32">
        <f>0+M55</f>
      </c>
    </row>
    <row r="55" spans="1:16" ht="25.5">
      <c r="A55" t="s">
        <v>50</v>
      </c>
      <c s="34" t="s">
        <v>525</v>
      </c>
      <c s="34" t="s">
        <v>892</v>
      </c>
      <c s="35" t="s">
        <v>5</v>
      </c>
      <c s="6" t="s">
        <v>893</v>
      </c>
      <c s="36" t="s">
        <v>777</v>
      </c>
      <c s="37">
        <v>38.872</v>
      </c>
      <c s="36">
        <v>0</v>
      </c>
      <c s="36">
        <f>ROUND(G55*H55,6)</f>
      </c>
      <c r="L55" s="38">
        <v>0</v>
      </c>
      <c s="32">
        <f>ROUND(ROUND(L55,2)*ROUND(G55,3),2)</f>
      </c>
      <c s="36" t="s">
        <v>761</v>
      </c>
      <c>
        <f>(M55*21)/100</f>
      </c>
      <c t="s">
        <v>28</v>
      </c>
    </row>
    <row r="56" spans="1:5" ht="25.5">
      <c r="A56" s="35" t="s">
        <v>56</v>
      </c>
      <c r="E56" s="39" t="s">
        <v>893</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945</v>
      </c>
      <c r="E8" s="30" t="s">
        <v>944</v>
      </c>
      <c r="J8" s="29">
        <f>0+J9+J18+J39+J44+J61</f>
      </c>
      <c s="29">
        <f>0+K9+K18+K39+K44+K61</f>
      </c>
      <c s="29">
        <f>0+L9+L18+L39+L44+L61</f>
      </c>
      <c s="29">
        <f>0+M9+M18+M39+M44+M61</f>
      </c>
    </row>
    <row r="9" spans="1:13" ht="12.75">
      <c r="A9" t="s">
        <v>47</v>
      </c>
      <c r="C9" s="31" t="s">
        <v>80</v>
      </c>
      <c r="E9" s="33" t="s">
        <v>758</v>
      </c>
      <c r="J9" s="32">
        <f>0</f>
      </c>
      <c s="32">
        <f>0</f>
      </c>
      <c s="32">
        <f>0+L10+L14</f>
      </c>
      <c s="32">
        <f>0+M10+M14</f>
      </c>
    </row>
    <row r="10" spans="1:16" ht="25.5">
      <c r="A10" t="s">
        <v>50</v>
      </c>
      <c s="34" t="s">
        <v>80</v>
      </c>
      <c s="34" t="s">
        <v>897</v>
      </c>
      <c s="35" t="s">
        <v>5</v>
      </c>
      <c s="6" t="s">
        <v>898</v>
      </c>
      <c s="36" t="s">
        <v>459</v>
      </c>
      <c s="37">
        <v>16.095</v>
      </c>
      <c s="36">
        <v>0</v>
      </c>
      <c s="36">
        <f>ROUND(G10*H10,6)</f>
      </c>
      <c r="L10" s="38">
        <v>0</v>
      </c>
      <c s="32">
        <f>ROUND(ROUND(L10,2)*ROUND(G10,3),2)</f>
      </c>
      <c s="36" t="s">
        <v>761</v>
      </c>
      <c>
        <f>(M10*21)/100</f>
      </c>
      <c t="s">
        <v>28</v>
      </c>
    </row>
    <row r="11" spans="1:5" ht="38.25">
      <c r="A11" s="35" t="s">
        <v>56</v>
      </c>
      <c r="E11" s="39" t="s">
        <v>899</v>
      </c>
    </row>
    <row r="12" spans="1:5" ht="12.75">
      <c r="A12" s="35" t="s">
        <v>57</v>
      </c>
      <c r="E12" s="40" t="s">
        <v>5</v>
      </c>
    </row>
    <row r="13" spans="1:5" ht="12.75">
      <c r="A13" t="s">
        <v>58</v>
      </c>
      <c r="E13" s="39" t="s">
        <v>5</v>
      </c>
    </row>
    <row r="14" spans="1:16" ht="25.5">
      <c r="A14" t="s">
        <v>50</v>
      </c>
      <c s="34" t="s">
        <v>28</v>
      </c>
      <c s="34" t="s">
        <v>879</v>
      </c>
      <c s="35" t="s">
        <v>5</v>
      </c>
      <c s="6" t="s">
        <v>880</v>
      </c>
      <c s="36" t="s">
        <v>459</v>
      </c>
      <c s="37">
        <v>16.095</v>
      </c>
      <c s="36">
        <v>0</v>
      </c>
      <c s="36">
        <f>ROUND(G14*H14,6)</f>
      </c>
      <c r="L14" s="38">
        <v>0</v>
      </c>
      <c s="32">
        <f>ROUND(ROUND(L14,2)*ROUND(G14,3),2)</f>
      </c>
      <c s="36" t="s">
        <v>761</v>
      </c>
      <c>
        <f>(M14*21)/100</f>
      </c>
      <c t="s">
        <v>28</v>
      </c>
    </row>
    <row r="15" spans="1:5" ht="25.5">
      <c r="A15" s="35" t="s">
        <v>56</v>
      </c>
      <c r="E15" s="39" t="s">
        <v>880</v>
      </c>
    </row>
    <row r="16" spans="1:5" ht="12.75">
      <c r="A16" s="35" t="s">
        <v>57</v>
      </c>
      <c r="E16" s="40" t="s">
        <v>5</v>
      </c>
    </row>
    <row r="17" spans="1:5" ht="12.75">
      <c r="A17" t="s">
        <v>58</v>
      </c>
      <c r="E17" s="39" t="s">
        <v>5</v>
      </c>
    </row>
    <row r="18" spans="1:13" ht="12.75">
      <c r="A18" t="s">
        <v>47</v>
      </c>
      <c r="C18" s="31" t="s">
        <v>514</v>
      </c>
      <c r="E18" s="33" t="s">
        <v>790</v>
      </c>
      <c r="J18" s="32">
        <f>0</f>
      </c>
      <c s="32">
        <f>0</f>
      </c>
      <c s="32">
        <f>0+L19+L23+L27+L31+L35</f>
      </c>
      <c s="32">
        <f>0+M19+M23+M27+M31+M35</f>
      </c>
    </row>
    <row r="19" spans="1:16" ht="12.75">
      <c r="A19" t="s">
        <v>50</v>
      </c>
      <c s="34" t="s">
        <v>26</v>
      </c>
      <c s="34" t="s">
        <v>908</v>
      </c>
      <c s="35" t="s">
        <v>5</v>
      </c>
      <c s="6" t="s">
        <v>909</v>
      </c>
      <c s="36" t="s">
        <v>459</v>
      </c>
      <c s="37">
        <v>16.095</v>
      </c>
      <c s="36">
        <v>0.345</v>
      </c>
      <c s="36">
        <f>ROUND(G19*H19,6)</f>
      </c>
      <c r="L19" s="38">
        <v>0</v>
      </c>
      <c s="32">
        <f>ROUND(ROUND(L19,2)*ROUND(G19,3),2)</f>
      </c>
      <c s="36" t="s">
        <v>761</v>
      </c>
      <c>
        <f>(M19*21)/100</f>
      </c>
      <c t="s">
        <v>28</v>
      </c>
    </row>
    <row r="20" spans="1:5" ht="12.75">
      <c r="A20" s="35" t="s">
        <v>56</v>
      </c>
      <c r="E20" s="39" t="s">
        <v>909</v>
      </c>
    </row>
    <row r="21" spans="1:5" ht="12.75">
      <c r="A21" s="35" t="s">
        <v>57</v>
      </c>
      <c r="E21" s="40" t="s">
        <v>5</v>
      </c>
    </row>
    <row r="22" spans="1:5" ht="12.75">
      <c r="A22" t="s">
        <v>58</v>
      </c>
      <c r="E22" s="39" t="s">
        <v>5</v>
      </c>
    </row>
    <row r="23" spans="1:16" ht="38.25">
      <c r="A23" t="s">
        <v>50</v>
      </c>
      <c s="34" t="s">
        <v>511</v>
      </c>
      <c s="34" t="s">
        <v>793</v>
      </c>
      <c s="35" t="s">
        <v>5</v>
      </c>
      <c s="6" t="s">
        <v>794</v>
      </c>
      <c s="36" t="s">
        <v>459</v>
      </c>
      <c s="37">
        <v>16.095</v>
      </c>
      <c s="36">
        <v>0.10362</v>
      </c>
      <c s="36">
        <f>ROUND(G23*H23,6)</f>
      </c>
      <c r="L23" s="38">
        <v>0</v>
      </c>
      <c s="32">
        <f>ROUND(ROUND(L23,2)*ROUND(G23,3),2)</f>
      </c>
      <c s="36" t="s">
        <v>761</v>
      </c>
      <c>
        <f>(M23*21)/100</f>
      </c>
      <c t="s">
        <v>28</v>
      </c>
    </row>
    <row r="24" spans="1:5" ht="51">
      <c r="A24" s="35" t="s">
        <v>56</v>
      </c>
      <c r="E24" s="39" t="s">
        <v>795</v>
      </c>
    </row>
    <row r="25" spans="1:5" ht="12.75">
      <c r="A25" s="35" t="s">
        <v>57</v>
      </c>
      <c r="E25" s="40" t="s">
        <v>5</v>
      </c>
    </row>
    <row r="26" spans="1:5" ht="12.75">
      <c r="A26" t="s">
        <v>58</v>
      </c>
      <c r="E26" s="39" t="s">
        <v>5</v>
      </c>
    </row>
    <row r="27" spans="1:16" ht="12.75">
      <c r="A27" t="s">
        <v>50</v>
      </c>
      <c s="34" t="s">
        <v>514</v>
      </c>
      <c s="34" t="s">
        <v>797</v>
      </c>
      <c s="35" t="s">
        <v>5</v>
      </c>
      <c s="6" t="s">
        <v>798</v>
      </c>
      <c s="36" t="s">
        <v>459</v>
      </c>
      <c s="37">
        <v>15.953</v>
      </c>
      <c s="36">
        <v>0.21</v>
      </c>
      <c s="36">
        <f>ROUND(G27*H27,6)</f>
      </c>
      <c r="L27" s="38">
        <v>0</v>
      </c>
      <c s="32">
        <f>ROUND(ROUND(L27,2)*ROUND(G27,3),2)</f>
      </c>
      <c s="36" t="s">
        <v>761</v>
      </c>
      <c>
        <f>(M27*21)/100</f>
      </c>
      <c t="s">
        <v>28</v>
      </c>
    </row>
    <row r="28" spans="1:5" ht="12.75">
      <c r="A28" s="35" t="s">
        <v>56</v>
      </c>
      <c r="E28" s="39" t="s">
        <v>798</v>
      </c>
    </row>
    <row r="29" spans="1:5" ht="25.5">
      <c r="A29" s="35" t="s">
        <v>57</v>
      </c>
      <c r="E29" s="40" t="s">
        <v>946</v>
      </c>
    </row>
    <row r="30" spans="1:5" ht="12.75">
      <c r="A30" t="s">
        <v>58</v>
      </c>
      <c r="E30" s="39" t="s">
        <v>5</v>
      </c>
    </row>
    <row r="31" spans="1:16" ht="12.75">
      <c r="A31" t="s">
        <v>50</v>
      </c>
      <c s="34" t="s">
        <v>27</v>
      </c>
      <c s="34" t="s">
        <v>800</v>
      </c>
      <c s="35" t="s">
        <v>5</v>
      </c>
      <c s="6" t="s">
        <v>801</v>
      </c>
      <c s="36" t="s">
        <v>459</v>
      </c>
      <c s="37">
        <v>0.303</v>
      </c>
      <c s="36">
        <v>0.15</v>
      </c>
      <c s="36">
        <f>ROUND(G31*H31,6)</f>
      </c>
      <c r="L31" s="38">
        <v>0</v>
      </c>
      <c s="32">
        <f>ROUND(ROUND(L31,2)*ROUND(G31,3),2)</f>
      </c>
      <c s="36" t="s">
        <v>761</v>
      </c>
      <c>
        <f>(M31*21)/100</f>
      </c>
      <c t="s">
        <v>28</v>
      </c>
    </row>
    <row r="32" spans="1:5" ht="12.75">
      <c r="A32" s="35" t="s">
        <v>56</v>
      </c>
      <c r="E32" s="39" t="s">
        <v>801</v>
      </c>
    </row>
    <row r="33" spans="1:5" ht="12.75">
      <c r="A33" s="35" t="s">
        <v>57</v>
      </c>
      <c r="E33" s="40" t="s">
        <v>5</v>
      </c>
    </row>
    <row r="34" spans="1:5" ht="12.75">
      <c r="A34" t="s">
        <v>58</v>
      </c>
      <c r="E34" s="39" t="s">
        <v>5</v>
      </c>
    </row>
    <row r="35" spans="1:16" ht="25.5">
      <c r="A35" t="s">
        <v>50</v>
      </c>
      <c s="34" t="s">
        <v>519</v>
      </c>
      <c s="34" t="s">
        <v>802</v>
      </c>
      <c s="35" t="s">
        <v>5</v>
      </c>
      <c s="6" t="s">
        <v>803</v>
      </c>
      <c s="36" t="s">
        <v>68</v>
      </c>
      <c s="37">
        <v>3.1</v>
      </c>
      <c s="36">
        <v>1E-05</v>
      </c>
      <c s="36">
        <f>ROUND(G35*H35,6)</f>
      </c>
      <c r="L35" s="38">
        <v>0</v>
      </c>
      <c s="32">
        <f>ROUND(ROUND(L35,2)*ROUND(G35,3),2)</f>
      </c>
      <c s="36" t="s">
        <v>761</v>
      </c>
      <c>
        <f>(M35*21)/100</f>
      </c>
      <c t="s">
        <v>28</v>
      </c>
    </row>
    <row r="36" spans="1:5" ht="25.5">
      <c r="A36" s="35" t="s">
        <v>56</v>
      </c>
      <c r="E36" s="39" t="s">
        <v>803</v>
      </c>
    </row>
    <row r="37" spans="1:5" ht="12.75">
      <c r="A37" s="35" t="s">
        <v>57</v>
      </c>
      <c r="E37" s="40" t="s">
        <v>947</v>
      </c>
    </row>
    <row r="38" spans="1:5" ht="12.75">
      <c r="A38" t="s">
        <v>58</v>
      </c>
      <c r="E38" s="39" t="s">
        <v>5</v>
      </c>
    </row>
    <row r="39" spans="1:13" ht="12.75">
      <c r="A39" t="s">
        <v>47</v>
      </c>
      <c r="C39" s="31" t="s">
        <v>95</v>
      </c>
      <c r="E39" s="33" t="s">
        <v>822</v>
      </c>
      <c r="J39" s="32">
        <f>0</f>
      </c>
      <c s="32">
        <f>0</f>
      </c>
      <c s="32">
        <f>0+L40</f>
      </c>
      <c s="32">
        <f>0+M40</f>
      </c>
    </row>
    <row r="40" spans="1:16" ht="25.5">
      <c r="A40" t="s">
        <v>50</v>
      </c>
      <c s="34" t="s">
        <v>522</v>
      </c>
      <c s="34" t="s">
        <v>823</v>
      </c>
      <c s="35" t="s">
        <v>5</v>
      </c>
      <c s="6" t="s">
        <v>824</v>
      </c>
      <c s="36" t="s">
        <v>459</v>
      </c>
      <c s="37">
        <v>16.095</v>
      </c>
      <c s="36">
        <v>0.00047</v>
      </c>
      <c s="36">
        <f>ROUND(G40*H40,6)</f>
      </c>
      <c r="L40" s="38">
        <v>0</v>
      </c>
      <c s="32">
        <f>ROUND(ROUND(L40,2)*ROUND(G40,3),2)</f>
      </c>
      <c s="36" t="s">
        <v>761</v>
      </c>
      <c>
        <f>(M40*21)/100</f>
      </c>
      <c t="s">
        <v>28</v>
      </c>
    </row>
    <row r="41" spans="1:5" ht="25.5">
      <c r="A41" s="35" t="s">
        <v>56</v>
      </c>
      <c r="E41" s="39" t="s">
        <v>824</v>
      </c>
    </row>
    <row r="42" spans="1:5" ht="12.75">
      <c r="A42" s="35" t="s">
        <v>57</v>
      </c>
      <c r="E42" s="40" t="s">
        <v>5</v>
      </c>
    </row>
    <row r="43" spans="1:5" ht="12.75">
      <c r="A43" t="s">
        <v>58</v>
      </c>
      <c r="E43" s="39" t="s">
        <v>5</v>
      </c>
    </row>
    <row r="44" spans="1:13" ht="12.75">
      <c r="A44" t="s">
        <v>47</v>
      </c>
      <c r="C44" s="31" t="s">
        <v>833</v>
      </c>
      <c r="E44" s="33" t="s">
        <v>834</v>
      </c>
      <c r="J44" s="32">
        <f>0</f>
      </c>
      <c s="32">
        <f>0</f>
      </c>
      <c s="32">
        <f>0+L45+L49+L53+L57</f>
      </c>
      <c s="32">
        <f>0+M45+M49+M53+M57</f>
      </c>
    </row>
    <row r="45" spans="1:16" ht="25.5">
      <c r="A45" t="s">
        <v>50</v>
      </c>
      <c s="34" t="s">
        <v>525</v>
      </c>
      <c s="34" t="s">
        <v>835</v>
      </c>
      <c s="35" t="s">
        <v>5</v>
      </c>
      <c s="6" t="s">
        <v>836</v>
      </c>
      <c s="36" t="s">
        <v>777</v>
      </c>
      <c s="37">
        <v>4.668</v>
      </c>
      <c s="36">
        <v>0</v>
      </c>
      <c s="36">
        <f>ROUND(G45*H45,6)</f>
      </c>
      <c r="L45" s="38">
        <v>0</v>
      </c>
      <c s="32">
        <f>ROUND(ROUND(L45,2)*ROUND(G45,3),2)</f>
      </c>
      <c s="36" t="s">
        <v>761</v>
      </c>
      <c>
        <f>(M45*21)/100</f>
      </c>
      <c t="s">
        <v>28</v>
      </c>
    </row>
    <row r="46" spans="1:5" ht="25.5">
      <c r="A46" s="35" t="s">
        <v>56</v>
      </c>
      <c r="E46" s="39" t="s">
        <v>836</v>
      </c>
    </row>
    <row r="47" spans="1:5" ht="12.75">
      <c r="A47" s="35" t="s">
        <v>57</v>
      </c>
      <c r="E47" s="40" t="s">
        <v>5</v>
      </c>
    </row>
    <row r="48" spans="1:5" ht="12.75">
      <c r="A48" t="s">
        <v>58</v>
      </c>
      <c r="E48" s="39" t="s">
        <v>5</v>
      </c>
    </row>
    <row r="49" spans="1:16" ht="25.5">
      <c r="A49" t="s">
        <v>50</v>
      </c>
      <c s="34" t="s">
        <v>527</v>
      </c>
      <c s="34" t="s">
        <v>837</v>
      </c>
      <c s="35" t="s">
        <v>5</v>
      </c>
      <c s="6" t="s">
        <v>838</v>
      </c>
      <c s="36" t="s">
        <v>777</v>
      </c>
      <c s="37">
        <v>65.352</v>
      </c>
      <c s="36">
        <v>0</v>
      </c>
      <c s="36">
        <f>ROUND(G49*H49,6)</f>
      </c>
      <c r="L49" s="38">
        <v>0</v>
      </c>
      <c s="32">
        <f>ROUND(ROUND(L49,2)*ROUND(G49,3),2)</f>
      </c>
      <c s="36" t="s">
        <v>761</v>
      </c>
      <c>
        <f>(M49*21)/100</f>
      </c>
      <c t="s">
        <v>28</v>
      </c>
    </row>
    <row r="50" spans="1:5" ht="25.5">
      <c r="A50" s="35" t="s">
        <v>56</v>
      </c>
      <c r="E50" s="39" t="s">
        <v>838</v>
      </c>
    </row>
    <row r="51" spans="1:5" ht="12.75">
      <c r="A51" s="35" t="s">
        <v>57</v>
      </c>
      <c r="E51" s="40" t="s">
        <v>5</v>
      </c>
    </row>
    <row r="52" spans="1:5" ht="12.75">
      <c r="A52" t="s">
        <v>58</v>
      </c>
      <c r="E52" s="39" t="s">
        <v>5</v>
      </c>
    </row>
    <row r="53" spans="1:16" ht="12.75">
      <c r="A53" t="s">
        <v>50</v>
      </c>
      <c s="34" t="s">
        <v>530</v>
      </c>
      <c s="34" t="s">
        <v>839</v>
      </c>
      <c s="35" t="s">
        <v>5</v>
      </c>
      <c s="6" t="s">
        <v>840</v>
      </c>
      <c s="36" t="s">
        <v>777</v>
      </c>
      <c s="37">
        <v>4.668</v>
      </c>
      <c s="36">
        <v>0</v>
      </c>
      <c s="36">
        <f>ROUND(G53*H53,6)</f>
      </c>
      <c r="L53" s="38">
        <v>0</v>
      </c>
      <c s="32">
        <f>ROUND(ROUND(L53,2)*ROUND(G53,3),2)</f>
      </c>
      <c s="36" t="s">
        <v>761</v>
      </c>
      <c>
        <f>(M53*21)/100</f>
      </c>
      <c t="s">
        <v>28</v>
      </c>
    </row>
    <row r="54" spans="1:5" ht="12.75">
      <c r="A54" s="35" t="s">
        <v>56</v>
      </c>
      <c r="E54" s="39" t="s">
        <v>840</v>
      </c>
    </row>
    <row r="55" spans="1:5" ht="12.75">
      <c r="A55" s="35" t="s">
        <v>57</v>
      </c>
      <c r="E55" s="40" t="s">
        <v>5</v>
      </c>
    </row>
    <row r="56" spans="1:5" ht="12.75">
      <c r="A56" t="s">
        <v>58</v>
      </c>
      <c r="E56" s="39" t="s">
        <v>5</v>
      </c>
    </row>
    <row r="57" spans="1:16" ht="25.5">
      <c r="A57" t="s">
        <v>50</v>
      </c>
      <c s="34" t="s">
        <v>533</v>
      </c>
      <c s="34" t="s">
        <v>843</v>
      </c>
      <c s="35" t="s">
        <v>5</v>
      </c>
      <c s="6" t="s">
        <v>776</v>
      </c>
      <c s="36" t="s">
        <v>777</v>
      </c>
      <c s="37">
        <v>4.668</v>
      </c>
      <c s="36">
        <v>0</v>
      </c>
      <c s="36">
        <f>ROUND(G57*H57,6)</f>
      </c>
      <c r="L57" s="38">
        <v>0</v>
      </c>
      <c s="32">
        <f>ROUND(ROUND(L57,2)*ROUND(G57,3),2)</f>
      </c>
      <c s="36" t="s">
        <v>761</v>
      </c>
      <c>
        <f>(M57*21)/100</f>
      </c>
      <c t="s">
        <v>28</v>
      </c>
    </row>
    <row r="58" spans="1:5" ht="25.5">
      <c r="A58" s="35" t="s">
        <v>56</v>
      </c>
      <c r="E58" s="39" t="s">
        <v>776</v>
      </c>
    </row>
    <row r="59" spans="1:5" ht="12.75">
      <c r="A59" s="35" t="s">
        <v>57</v>
      </c>
      <c r="E59" s="40" t="s">
        <v>5</v>
      </c>
    </row>
    <row r="60" spans="1:5" ht="12.75">
      <c r="A60" t="s">
        <v>58</v>
      </c>
      <c r="E60" s="39" t="s">
        <v>5</v>
      </c>
    </row>
    <row r="61" spans="1:13" ht="12.75">
      <c r="A61" t="s">
        <v>47</v>
      </c>
      <c r="C61" s="31" t="s">
        <v>844</v>
      </c>
      <c r="E61" s="33" t="s">
        <v>845</v>
      </c>
      <c r="J61" s="32">
        <f>0</f>
      </c>
      <c s="32">
        <f>0</f>
      </c>
      <c s="32">
        <f>0+L62</f>
      </c>
      <c s="32">
        <f>0+M62</f>
      </c>
    </row>
    <row r="62" spans="1:16" ht="25.5">
      <c r="A62" t="s">
        <v>50</v>
      </c>
      <c s="34" t="s">
        <v>536</v>
      </c>
      <c s="34" t="s">
        <v>846</v>
      </c>
      <c s="35" t="s">
        <v>5</v>
      </c>
      <c s="6" t="s">
        <v>847</v>
      </c>
      <c s="36" t="s">
        <v>777</v>
      </c>
      <c s="37">
        <v>10.624</v>
      </c>
      <c s="36">
        <v>0</v>
      </c>
      <c s="36">
        <f>ROUND(G62*H62,6)</f>
      </c>
      <c r="L62" s="38">
        <v>0</v>
      </c>
      <c s="32">
        <f>ROUND(ROUND(L62,2)*ROUND(G62,3),2)</f>
      </c>
      <c s="36" t="s">
        <v>761</v>
      </c>
      <c>
        <f>(M62*21)/100</f>
      </c>
      <c t="s">
        <v>28</v>
      </c>
    </row>
    <row r="63" spans="1:5" ht="25.5">
      <c r="A63" s="35" t="s">
        <v>56</v>
      </c>
      <c r="E63" s="39" t="s">
        <v>847</v>
      </c>
    </row>
    <row r="64" spans="1:5" ht="12.75">
      <c r="A64" s="35" t="s">
        <v>57</v>
      </c>
      <c r="E64" s="40" t="s">
        <v>5</v>
      </c>
    </row>
    <row r="65" spans="1:5" ht="12.75">
      <c r="A65" t="s">
        <v>58</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